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70" windowWidth="19170" windowHeight="4815"/>
  </bookViews>
  <sheets>
    <sheet name="SEGA2013" sheetId="1" r:id="rId1"/>
    <sheet name="CTS" sheetId="3" r:id="rId2"/>
  </sheets>
  <definedNames>
    <definedName name="_xlnm.Database">SEGA2013!$CJ$8:$DF$18</definedName>
    <definedName name="_xlnm.Criteria">SEGA2013!$CJ$22:$DF$23</definedName>
    <definedName name="_xlnm.Extract">SEGA2013!$CJ$28:$DF$28</definedName>
    <definedName name="solver_opt" localSheetId="0" hidden="1">SEGA2013!$AH$7</definedName>
    <definedName name="_xlnm.Print_Area" localSheetId="1">CTS!$A$1:$T$117</definedName>
    <definedName name="_xlnm.Print_Area" localSheetId="0">SEGA2013!$A$1:$BB$247</definedName>
  </definedNames>
  <calcPr calcId="145621"/>
</workbook>
</file>

<file path=xl/calcChain.xml><?xml version="1.0" encoding="utf-8"?>
<calcChain xmlns="http://schemas.openxmlformats.org/spreadsheetml/2006/main">
  <c r="J47" i="1" l="1"/>
  <c r="P47" i="1"/>
  <c r="Q47" i="1"/>
  <c r="R47" i="1"/>
  <c r="W47" i="1"/>
  <c r="X47" i="1" s="1"/>
  <c r="Y47" i="1"/>
  <c r="AD47" i="1"/>
  <c r="AG47" i="1"/>
  <c r="AH47" i="1"/>
  <c r="AI47" i="1"/>
  <c r="AJ47" i="1"/>
  <c r="BX111" i="1"/>
  <c r="BW111" i="1"/>
  <c r="BV111" i="1"/>
  <c r="BU111" i="1"/>
  <c r="AE47" i="1" l="1"/>
  <c r="AD240" i="1"/>
  <c r="AD241" i="1"/>
  <c r="AD242" i="1"/>
  <c r="AD243" i="1"/>
  <c r="Y240" i="1"/>
  <c r="Y241" i="1"/>
  <c r="Y242" i="1"/>
  <c r="Y243" i="1"/>
  <c r="W240" i="1"/>
  <c r="W241" i="1"/>
  <c r="W242" i="1"/>
  <c r="W243" i="1"/>
  <c r="R241" i="1"/>
  <c r="R242" i="1"/>
  <c r="R243" i="1"/>
  <c r="P240" i="1"/>
  <c r="P241" i="1"/>
  <c r="P242" i="1"/>
  <c r="K240" i="1"/>
  <c r="K241" i="1"/>
  <c r="K242" i="1"/>
  <c r="J240" i="1"/>
  <c r="Q240" i="1" s="1"/>
  <c r="J241" i="1"/>
  <c r="J242" i="1"/>
  <c r="X242" i="1" s="1"/>
  <c r="J243" i="1"/>
  <c r="E240" i="1"/>
  <c r="E241" i="1"/>
  <c r="E242" i="1"/>
  <c r="E243" i="1"/>
  <c r="AD219" i="1"/>
  <c r="AD220" i="1"/>
  <c r="AD221" i="1"/>
  <c r="Y219" i="1"/>
  <c r="Y220" i="1"/>
  <c r="Y221" i="1"/>
  <c r="W221" i="1"/>
  <c r="W218" i="1"/>
  <c r="W219" i="1"/>
  <c r="W220" i="1"/>
  <c r="R218" i="1"/>
  <c r="R219" i="1"/>
  <c r="R220" i="1"/>
  <c r="R221" i="1"/>
  <c r="P218" i="1"/>
  <c r="P219" i="1"/>
  <c r="P220" i="1"/>
  <c r="P221" i="1"/>
  <c r="K219" i="1"/>
  <c r="K220" i="1"/>
  <c r="K221" i="1"/>
  <c r="J219" i="1"/>
  <c r="J220" i="1"/>
  <c r="Q220" i="1" s="1"/>
  <c r="J221" i="1"/>
  <c r="E219" i="1"/>
  <c r="E220" i="1"/>
  <c r="E221" i="1"/>
  <c r="AE221" i="1" l="1"/>
  <c r="AE219" i="1"/>
  <c r="AE241" i="1"/>
  <c r="Q241" i="1"/>
  <c r="X241" i="1"/>
  <c r="AE242" i="1"/>
  <c r="Q242" i="1"/>
  <c r="AE240" i="1"/>
  <c r="X240" i="1"/>
  <c r="Q219" i="1"/>
  <c r="X220" i="1"/>
  <c r="X221" i="1"/>
  <c r="AE220" i="1"/>
  <c r="X219" i="1"/>
  <c r="AD178" i="1"/>
  <c r="AD179" i="1"/>
  <c r="AD180" i="1"/>
  <c r="AD181" i="1"/>
  <c r="AD182" i="1"/>
  <c r="Y178" i="1"/>
  <c r="Y179" i="1"/>
  <c r="Y180" i="1"/>
  <c r="Y181" i="1"/>
  <c r="Y182" i="1"/>
  <c r="W178" i="1"/>
  <c r="W179" i="1"/>
  <c r="W180" i="1"/>
  <c r="W181" i="1"/>
  <c r="W182" i="1"/>
  <c r="R179" i="1"/>
  <c r="R180" i="1"/>
  <c r="R181" i="1"/>
  <c r="R182" i="1"/>
  <c r="P178" i="1"/>
  <c r="P179" i="1"/>
  <c r="P180" i="1"/>
  <c r="P181" i="1"/>
  <c r="P182" i="1"/>
  <c r="K178" i="1"/>
  <c r="K179" i="1"/>
  <c r="K180" i="1"/>
  <c r="K181" i="1"/>
  <c r="K182" i="1"/>
  <c r="J178" i="1"/>
  <c r="J179" i="1"/>
  <c r="X179" i="1" s="1"/>
  <c r="J180" i="1"/>
  <c r="J181" i="1"/>
  <c r="X181" i="1" s="1"/>
  <c r="J182" i="1"/>
  <c r="E178" i="1"/>
  <c r="E179" i="1"/>
  <c r="E180" i="1"/>
  <c r="E181" i="1"/>
  <c r="E182" i="1"/>
  <c r="AD98" i="1"/>
  <c r="AD99" i="1"/>
  <c r="AD100" i="1"/>
  <c r="AD101" i="1"/>
  <c r="AD102" i="1"/>
  <c r="AD103" i="1"/>
  <c r="Y98" i="1"/>
  <c r="Y99" i="1"/>
  <c r="Y100" i="1"/>
  <c r="Y101" i="1"/>
  <c r="Y102" i="1"/>
  <c r="Y103" i="1"/>
  <c r="W98" i="1"/>
  <c r="W99" i="1"/>
  <c r="W100" i="1"/>
  <c r="W101" i="1"/>
  <c r="W102" i="1"/>
  <c r="W103" i="1"/>
  <c r="R98" i="1"/>
  <c r="R99" i="1"/>
  <c r="R100" i="1"/>
  <c r="R101" i="1"/>
  <c r="R102" i="1"/>
  <c r="R103" i="1"/>
  <c r="P98" i="1"/>
  <c r="P99" i="1"/>
  <c r="P100" i="1"/>
  <c r="P101" i="1"/>
  <c r="P102" i="1"/>
  <c r="P103" i="1"/>
  <c r="K98" i="1"/>
  <c r="K99" i="1"/>
  <c r="K100" i="1"/>
  <c r="K101" i="1"/>
  <c r="K102" i="1"/>
  <c r="K103" i="1"/>
  <c r="J98" i="1"/>
  <c r="J99" i="1"/>
  <c r="J100" i="1"/>
  <c r="X100" i="1" s="1"/>
  <c r="J101" i="1"/>
  <c r="X101" i="1" s="1"/>
  <c r="J102" i="1"/>
  <c r="X102" i="1" s="1"/>
  <c r="J103" i="1"/>
  <c r="X103" i="1" s="1"/>
  <c r="E98" i="1"/>
  <c r="E99" i="1"/>
  <c r="E100" i="1"/>
  <c r="E101" i="1"/>
  <c r="E102" i="1"/>
  <c r="E103" i="1"/>
  <c r="AE182" i="1" l="1"/>
  <c r="AE180" i="1"/>
  <c r="AE178" i="1"/>
  <c r="X98" i="1"/>
  <c r="X99" i="1"/>
  <c r="Q181" i="1"/>
  <c r="Q179" i="1"/>
  <c r="X182" i="1"/>
  <c r="X180" i="1"/>
  <c r="X178" i="1"/>
  <c r="AE181" i="1"/>
  <c r="AE179" i="1"/>
  <c r="Q182" i="1"/>
  <c r="Q180" i="1"/>
  <c r="Q178" i="1"/>
  <c r="Q103" i="1"/>
  <c r="AE103" i="1" s="1"/>
  <c r="Q101" i="1"/>
  <c r="AE101" i="1" s="1"/>
  <c r="Q99" i="1"/>
  <c r="AE99" i="1" s="1"/>
  <c r="Q102" i="1"/>
  <c r="AE102" i="1" s="1"/>
  <c r="Q100" i="1"/>
  <c r="AE100" i="1" s="1"/>
  <c r="Q98" i="1"/>
  <c r="AE98" i="1" s="1"/>
  <c r="AD70" i="1"/>
  <c r="AD53" i="1"/>
  <c r="AD7" i="1"/>
  <c r="W70" i="1"/>
  <c r="W53" i="1"/>
  <c r="J50" i="1"/>
  <c r="J28" i="1" l="1"/>
  <c r="W7" i="1" l="1"/>
  <c r="Y230" i="1" l="1"/>
  <c r="Y210" i="1"/>
  <c r="Y232" i="1" s="1"/>
  <c r="Y191" i="1"/>
  <c r="Y169" i="1"/>
  <c r="Y150" i="1"/>
  <c r="Y131" i="1"/>
  <c r="Y112" i="1"/>
  <c r="Y88" i="1"/>
  <c r="Y63" i="1"/>
  <c r="Y44" i="1"/>
  <c r="Y24" i="1"/>
  <c r="Y5" i="1"/>
  <c r="R76" i="1"/>
  <c r="Y7" i="1"/>
  <c r="Y8" i="1"/>
  <c r="Y9" i="1"/>
  <c r="Y10" i="1"/>
  <c r="Y11" i="1"/>
  <c r="Y12" i="1"/>
  <c r="Y13" i="1"/>
  <c r="Y14" i="1"/>
  <c r="Y15" i="1"/>
  <c r="Z16" i="1"/>
  <c r="AA16" i="1"/>
  <c r="AB16" i="1"/>
  <c r="AC16" i="1"/>
  <c r="E88" i="1"/>
  <c r="E92" i="1" s="1"/>
  <c r="Q110" i="3"/>
  <c r="R110" i="3"/>
  <c r="S110" i="3"/>
  <c r="Q111" i="3"/>
  <c r="R111" i="3"/>
  <c r="S111" i="3"/>
  <c r="Q112" i="3"/>
  <c r="R112" i="3"/>
  <c r="S112" i="3"/>
  <c r="Q113" i="3"/>
  <c r="R113" i="3"/>
  <c r="S113" i="3"/>
  <c r="Q114" i="3"/>
  <c r="R114" i="3"/>
  <c r="S114" i="3"/>
  <c r="Q115" i="3"/>
  <c r="R115" i="3"/>
  <c r="S115" i="3"/>
  <c r="Q116" i="3"/>
  <c r="R116" i="3"/>
  <c r="S116" i="3"/>
  <c r="Q117" i="3"/>
  <c r="R117" i="3"/>
  <c r="S117" i="3"/>
  <c r="R109" i="3"/>
  <c r="S109" i="3"/>
  <c r="Q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N109" i="3"/>
  <c r="O109" i="3"/>
  <c r="M109" i="3"/>
  <c r="I110" i="3"/>
  <c r="J110" i="3"/>
  <c r="K110" i="3"/>
  <c r="I111" i="3"/>
  <c r="J111" i="3"/>
  <c r="K111" i="3"/>
  <c r="I112" i="3"/>
  <c r="J112" i="3"/>
  <c r="K112" i="3"/>
  <c r="I113" i="3"/>
  <c r="J113" i="3"/>
  <c r="K113" i="3"/>
  <c r="I114" i="3"/>
  <c r="J114" i="3"/>
  <c r="K114" i="3"/>
  <c r="I115" i="3"/>
  <c r="J115" i="3"/>
  <c r="K115" i="3"/>
  <c r="I116" i="3"/>
  <c r="J116" i="3"/>
  <c r="K116" i="3"/>
  <c r="I117" i="3"/>
  <c r="J117" i="3"/>
  <c r="K117" i="3"/>
  <c r="J109" i="3"/>
  <c r="K109" i="3"/>
  <c r="I109" i="3"/>
  <c r="E110" i="3"/>
  <c r="F110" i="3"/>
  <c r="G110" i="3"/>
  <c r="E111" i="3"/>
  <c r="F111" i="3"/>
  <c r="G111" i="3"/>
  <c r="E112" i="3"/>
  <c r="F112" i="3"/>
  <c r="G112" i="3"/>
  <c r="E113" i="3"/>
  <c r="F113" i="3"/>
  <c r="G113" i="3"/>
  <c r="E114" i="3"/>
  <c r="F114" i="3"/>
  <c r="G114" i="3"/>
  <c r="E115" i="3"/>
  <c r="F115" i="3"/>
  <c r="G115" i="3"/>
  <c r="E116" i="3"/>
  <c r="F116" i="3"/>
  <c r="G116" i="3"/>
  <c r="E117" i="3"/>
  <c r="F117" i="3"/>
  <c r="G117" i="3"/>
  <c r="F109" i="3"/>
  <c r="G109" i="3"/>
  <c r="E109" i="3"/>
  <c r="D109" i="3"/>
  <c r="D110" i="3"/>
  <c r="D111" i="3"/>
  <c r="D112" i="3"/>
  <c r="D113" i="3"/>
  <c r="D114" i="3"/>
  <c r="D115" i="3"/>
  <c r="D116" i="3"/>
  <c r="D117" i="3"/>
  <c r="C110" i="3"/>
  <c r="C111" i="3"/>
  <c r="C112" i="3"/>
  <c r="C113" i="3"/>
  <c r="C114" i="3"/>
  <c r="C115" i="3"/>
  <c r="C116" i="3"/>
  <c r="C117" i="3"/>
  <c r="C109" i="3"/>
  <c r="E83" i="3"/>
  <c r="F83" i="3"/>
  <c r="G83" i="3"/>
  <c r="I83" i="3"/>
  <c r="J83" i="3"/>
  <c r="K83" i="3"/>
  <c r="M83" i="3"/>
  <c r="N83" i="3"/>
  <c r="O83" i="3"/>
  <c r="Q83" i="3"/>
  <c r="R83" i="3"/>
  <c r="S83" i="3"/>
  <c r="E84" i="3"/>
  <c r="F84" i="3"/>
  <c r="G84" i="3"/>
  <c r="I84" i="3"/>
  <c r="J84" i="3"/>
  <c r="K84" i="3"/>
  <c r="M84" i="3"/>
  <c r="N84" i="3"/>
  <c r="O84" i="3"/>
  <c r="Q84" i="3"/>
  <c r="R84" i="3"/>
  <c r="S84" i="3"/>
  <c r="E85" i="3"/>
  <c r="F85" i="3"/>
  <c r="G85" i="3"/>
  <c r="I85" i="3"/>
  <c r="J85" i="3"/>
  <c r="K85" i="3"/>
  <c r="M85" i="3"/>
  <c r="N85" i="3"/>
  <c r="O85" i="3"/>
  <c r="Q85" i="3"/>
  <c r="R85" i="3"/>
  <c r="S85" i="3"/>
  <c r="E86" i="3"/>
  <c r="F86" i="3"/>
  <c r="G86" i="3"/>
  <c r="I86" i="3"/>
  <c r="J86" i="3"/>
  <c r="K86" i="3"/>
  <c r="M86" i="3"/>
  <c r="N86" i="3"/>
  <c r="O86" i="3"/>
  <c r="Q86" i="3"/>
  <c r="R86" i="3"/>
  <c r="S86" i="3"/>
  <c r="E87" i="3"/>
  <c r="F87" i="3"/>
  <c r="G87" i="3"/>
  <c r="I87" i="3"/>
  <c r="J87" i="3"/>
  <c r="K87" i="3"/>
  <c r="M87" i="3"/>
  <c r="N87" i="3"/>
  <c r="O87" i="3"/>
  <c r="Q87" i="3"/>
  <c r="R87" i="3"/>
  <c r="S87" i="3"/>
  <c r="E88" i="3"/>
  <c r="F88" i="3"/>
  <c r="G88" i="3"/>
  <c r="I88" i="3"/>
  <c r="J88" i="3"/>
  <c r="K88" i="3"/>
  <c r="M88" i="3"/>
  <c r="N88" i="3"/>
  <c r="O88" i="3"/>
  <c r="Q88" i="3"/>
  <c r="R88" i="3"/>
  <c r="S88" i="3"/>
  <c r="E89" i="3"/>
  <c r="F89" i="3"/>
  <c r="G89" i="3"/>
  <c r="I89" i="3"/>
  <c r="J89" i="3"/>
  <c r="K89" i="3"/>
  <c r="M89" i="3"/>
  <c r="N89" i="3"/>
  <c r="O89" i="3"/>
  <c r="Q89" i="3"/>
  <c r="R89" i="3"/>
  <c r="S89" i="3"/>
  <c r="E90" i="3"/>
  <c r="F90" i="3"/>
  <c r="G90" i="3"/>
  <c r="I90" i="3"/>
  <c r="J90" i="3"/>
  <c r="K90" i="3"/>
  <c r="M90" i="3"/>
  <c r="N90" i="3"/>
  <c r="O90" i="3"/>
  <c r="Q90" i="3"/>
  <c r="R90" i="3"/>
  <c r="S90" i="3"/>
  <c r="E74" i="3"/>
  <c r="F74" i="3"/>
  <c r="G74" i="3"/>
  <c r="I74" i="3"/>
  <c r="J74" i="3"/>
  <c r="K74" i="3"/>
  <c r="M74" i="3"/>
  <c r="N74" i="3"/>
  <c r="O74" i="3"/>
  <c r="Q74" i="3"/>
  <c r="R74" i="3"/>
  <c r="S74" i="3"/>
  <c r="E75" i="3"/>
  <c r="F75" i="3"/>
  <c r="G75" i="3"/>
  <c r="I75" i="3"/>
  <c r="J75" i="3"/>
  <c r="K75" i="3"/>
  <c r="M75" i="3"/>
  <c r="N75" i="3"/>
  <c r="O75" i="3"/>
  <c r="Q75" i="3"/>
  <c r="R75" i="3"/>
  <c r="S75" i="3"/>
  <c r="E76" i="3"/>
  <c r="F76" i="3"/>
  <c r="G76" i="3"/>
  <c r="I76" i="3"/>
  <c r="J76" i="3"/>
  <c r="K76" i="3"/>
  <c r="M76" i="3"/>
  <c r="N76" i="3"/>
  <c r="O76" i="3"/>
  <c r="Q76" i="3"/>
  <c r="R76" i="3"/>
  <c r="S76" i="3"/>
  <c r="E77" i="3"/>
  <c r="F77" i="3"/>
  <c r="G77" i="3"/>
  <c r="I77" i="3"/>
  <c r="J77" i="3"/>
  <c r="K77" i="3"/>
  <c r="M77" i="3"/>
  <c r="N77" i="3"/>
  <c r="O77" i="3"/>
  <c r="Q77" i="3"/>
  <c r="R77" i="3"/>
  <c r="S77" i="3"/>
  <c r="E78" i="3"/>
  <c r="F78" i="3"/>
  <c r="G78" i="3"/>
  <c r="I78" i="3"/>
  <c r="J78" i="3"/>
  <c r="K78" i="3"/>
  <c r="M78" i="3"/>
  <c r="N78" i="3"/>
  <c r="O78" i="3"/>
  <c r="Q78" i="3"/>
  <c r="R78" i="3"/>
  <c r="S78" i="3"/>
  <c r="E79" i="3"/>
  <c r="F79" i="3"/>
  <c r="G79" i="3"/>
  <c r="I79" i="3"/>
  <c r="J79" i="3"/>
  <c r="K79" i="3"/>
  <c r="M79" i="3"/>
  <c r="N79" i="3"/>
  <c r="O79" i="3"/>
  <c r="Q79" i="3"/>
  <c r="R79" i="3"/>
  <c r="S79" i="3"/>
  <c r="E80" i="3"/>
  <c r="F80" i="3"/>
  <c r="G80" i="3"/>
  <c r="I80" i="3"/>
  <c r="J80" i="3"/>
  <c r="K80" i="3"/>
  <c r="M80" i="3"/>
  <c r="N80" i="3"/>
  <c r="O80" i="3"/>
  <c r="Q80" i="3"/>
  <c r="R80" i="3"/>
  <c r="S80" i="3"/>
  <c r="E81" i="3"/>
  <c r="F81" i="3"/>
  <c r="G81" i="3"/>
  <c r="I81" i="3"/>
  <c r="J81" i="3"/>
  <c r="K81" i="3"/>
  <c r="M81" i="3"/>
  <c r="N81" i="3"/>
  <c r="O81" i="3"/>
  <c r="Q81" i="3"/>
  <c r="R81" i="3"/>
  <c r="S81" i="3"/>
  <c r="Q73" i="3"/>
  <c r="R73" i="3"/>
  <c r="S73" i="3"/>
  <c r="I73" i="3"/>
  <c r="J73" i="3"/>
  <c r="K73" i="3"/>
  <c r="E65" i="3"/>
  <c r="F65" i="3"/>
  <c r="G65" i="3"/>
  <c r="I65" i="3"/>
  <c r="J65" i="3"/>
  <c r="K65" i="3"/>
  <c r="M65" i="3"/>
  <c r="N65" i="3"/>
  <c r="O65" i="3"/>
  <c r="Q65" i="3"/>
  <c r="R65" i="3"/>
  <c r="S65" i="3"/>
  <c r="E66" i="3"/>
  <c r="F66" i="3"/>
  <c r="G66" i="3"/>
  <c r="I66" i="3"/>
  <c r="J66" i="3"/>
  <c r="K66" i="3"/>
  <c r="M66" i="3"/>
  <c r="N66" i="3"/>
  <c r="O66" i="3"/>
  <c r="Q66" i="3"/>
  <c r="R66" i="3"/>
  <c r="S66" i="3"/>
  <c r="E67" i="3"/>
  <c r="F67" i="3"/>
  <c r="G67" i="3"/>
  <c r="I67" i="3"/>
  <c r="J67" i="3"/>
  <c r="K67" i="3"/>
  <c r="M67" i="3"/>
  <c r="N67" i="3"/>
  <c r="O67" i="3"/>
  <c r="Q67" i="3"/>
  <c r="R67" i="3"/>
  <c r="S67" i="3"/>
  <c r="E68" i="3"/>
  <c r="F68" i="3"/>
  <c r="G68" i="3"/>
  <c r="I68" i="3"/>
  <c r="J68" i="3"/>
  <c r="K68" i="3"/>
  <c r="M68" i="3"/>
  <c r="N68" i="3"/>
  <c r="O68" i="3"/>
  <c r="Q68" i="3"/>
  <c r="R68" i="3"/>
  <c r="S68" i="3"/>
  <c r="E69" i="3"/>
  <c r="F69" i="3"/>
  <c r="G69" i="3"/>
  <c r="I69" i="3"/>
  <c r="J69" i="3"/>
  <c r="K69" i="3"/>
  <c r="M69" i="3"/>
  <c r="N69" i="3"/>
  <c r="O69" i="3"/>
  <c r="Q69" i="3"/>
  <c r="R69" i="3"/>
  <c r="S69" i="3"/>
  <c r="E70" i="3"/>
  <c r="F70" i="3"/>
  <c r="G70" i="3"/>
  <c r="I70" i="3"/>
  <c r="J70" i="3"/>
  <c r="K70" i="3"/>
  <c r="M70" i="3"/>
  <c r="N70" i="3"/>
  <c r="O70" i="3"/>
  <c r="Q70" i="3"/>
  <c r="R70" i="3"/>
  <c r="S70" i="3"/>
  <c r="E71" i="3"/>
  <c r="F71" i="3"/>
  <c r="G71" i="3"/>
  <c r="I71" i="3"/>
  <c r="J71" i="3"/>
  <c r="K71" i="3"/>
  <c r="M71" i="3"/>
  <c r="N71" i="3"/>
  <c r="O71" i="3"/>
  <c r="Q71" i="3"/>
  <c r="R71" i="3"/>
  <c r="S71" i="3"/>
  <c r="E72" i="3"/>
  <c r="F72" i="3"/>
  <c r="G72" i="3"/>
  <c r="I72" i="3"/>
  <c r="J72" i="3"/>
  <c r="K72" i="3"/>
  <c r="M72" i="3"/>
  <c r="N72" i="3"/>
  <c r="O72" i="3"/>
  <c r="Q72" i="3"/>
  <c r="R72" i="3"/>
  <c r="S72" i="3"/>
  <c r="Q57" i="3"/>
  <c r="R57" i="3"/>
  <c r="S57" i="3"/>
  <c r="Q58" i="3"/>
  <c r="R58" i="3"/>
  <c r="S58" i="3"/>
  <c r="Q59" i="3"/>
  <c r="R59" i="3"/>
  <c r="S59" i="3"/>
  <c r="Q60" i="3"/>
  <c r="R60" i="3"/>
  <c r="S60" i="3"/>
  <c r="Q61" i="3"/>
  <c r="R61" i="3"/>
  <c r="S61" i="3"/>
  <c r="Q62" i="3"/>
  <c r="R62" i="3"/>
  <c r="S62" i="3"/>
  <c r="Q63" i="3"/>
  <c r="R63" i="3"/>
  <c r="S63" i="3"/>
  <c r="Q55" i="3"/>
  <c r="R55" i="3"/>
  <c r="S55" i="3"/>
  <c r="Q56" i="3"/>
  <c r="R56" i="3"/>
  <c r="S56" i="3"/>
  <c r="E56" i="3"/>
  <c r="F56" i="3"/>
  <c r="G56" i="3"/>
  <c r="I56" i="3"/>
  <c r="J56" i="3"/>
  <c r="K56" i="3"/>
  <c r="M56" i="3"/>
  <c r="N56" i="3"/>
  <c r="O56" i="3"/>
  <c r="E57" i="3"/>
  <c r="F57" i="3"/>
  <c r="G57" i="3"/>
  <c r="I57" i="3"/>
  <c r="J57" i="3"/>
  <c r="K57" i="3"/>
  <c r="M57" i="3"/>
  <c r="N57" i="3"/>
  <c r="O57" i="3"/>
  <c r="E58" i="3"/>
  <c r="F58" i="3"/>
  <c r="G58" i="3"/>
  <c r="I58" i="3"/>
  <c r="J58" i="3"/>
  <c r="K58" i="3"/>
  <c r="M58" i="3"/>
  <c r="N58" i="3"/>
  <c r="O58" i="3"/>
  <c r="E59" i="3"/>
  <c r="F59" i="3"/>
  <c r="G59" i="3"/>
  <c r="I59" i="3"/>
  <c r="J59" i="3"/>
  <c r="K59" i="3"/>
  <c r="M59" i="3"/>
  <c r="N59" i="3"/>
  <c r="O59" i="3"/>
  <c r="E60" i="3"/>
  <c r="F60" i="3"/>
  <c r="G60" i="3"/>
  <c r="I60" i="3"/>
  <c r="J60" i="3"/>
  <c r="K60" i="3"/>
  <c r="S55" i="1"/>
  <c r="T55" i="1"/>
  <c r="N60" i="3" s="1"/>
  <c r="U55" i="1"/>
  <c r="O60" i="3" s="1"/>
  <c r="E61" i="3"/>
  <c r="F61" i="3"/>
  <c r="G61" i="3"/>
  <c r="I61" i="3"/>
  <c r="J61" i="3"/>
  <c r="K61" i="3"/>
  <c r="M61" i="3"/>
  <c r="N61" i="3"/>
  <c r="W46" i="1"/>
  <c r="W48" i="1"/>
  <c r="AM26" i="1" s="1"/>
  <c r="W49" i="1"/>
  <c r="W50" i="1"/>
  <c r="AM28" i="1" s="1"/>
  <c r="W51" i="1"/>
  <c r="AM29" i="1" s="1"/>
  <c r="W52" i="1"/>
  <c r="AM30" i="1" s="1"/>
  <c r="AU30" i="1" s="1"/>
  <c r="W54" i="1"/>
  <c r="AM32" i="1" s="1"/>
  <c r="AU32" i="1" s="1"/>
  <c r="E62" i="3"/>
  <c r="F62" i="3"/>
  <c r="G62" i="3"/>
  <c r="I62" i="3"/>
  <c r="J62" i="3"/>
  <c r="K62" i="3"/>
  <c r="M62" i="3"/>
  <c r="N62" i="3"/>
  <c r="O62" i="3"/>
  <c r="E63" i="3"/>
  <c r="F63" i="3"/>
  <c r="G63" i="3"/>
  <c r="I63" i="3"/>
  <c r="J63" i="3"/>
  <c r="K63" i="3"/>
  <c r="M63" i="3"/>
  <c r="N63" i="3"/>
  <c r="O63" i="3"/>
  <c r="E92" i="3"/>
  <c r="F92" i="3"/>
  <c r="G92" i="3"/>
  <c r="I92" i="3"/>
  <c r="J92" i="3"/>
  <c r="K92" i="3"/>
  <c r="E93" i="3"/>
  <c r="F93" i="3"/>
  <c r="G93" i="3"/>
  <c r="I93" i="3"/>
  <c r="J93" i="3"/>
  <c r="K93" i="3"/>
  <c r="E94" i="3"/>
  <c r="F94" i="3"/>
  <c r="G94" i="3"/>
  <c r="I94" i="3"/>
  <c r="J94" i="3"/>
  <c r="K94" i="3"/>
  <c r="E95" i="3"/>
  <c r="F95" i="3"/>
  <c r="G95" i="3"/>
  <c r="I95" i="3"/>
  <c r="J95" i="3"/>
  <c r="K95" i="3"/>
  <c r="E96" i="3"/>
  <c r="F96" i="3"/>
  <c r="G96" i="3"/>
  <c r="I96" i="3"/>
  <c r="J96" i="3"/>
  <c r="K96" i="3"/>
  <c r="E97" i="3"/>
  <c r="F97" i="3"/>
  <c r="G97" i="3"/>
  <c r="I97" i="3"/>
  <c r="J97" i="3"/>
  <c r="K97" i="3"/>
  <c r="E98" i="3"/>
  <c r="F98" i="3"/>
  <c r="G98" i="3"/>
  <c r="I98" i="3"/>
  <c r="J98" i="3"/>
  <c r="K98" i="3"/>
  <c r="E99" i="3"/>
  <c r="F99" i="3"/>
  <c r="G99" i="3"/>
  <c r="I99" i="3"/>
  <c r="J99" i="3"/>
  <c r="K99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91" i="3"/>
  <c r="N91" i="3"/>
  <c r="O91" i="3"/>
  <c r="M92" i="3"/>
  <c r="N92" i="3"/>
  <c r="O92" i="3"/>
  <c r="Q92" i="3"/>
  <c r="R92" i="3"/>
  <c r="S92" i="3"/>
  <c r="Q93" i="3"/>
  <c r="R93" i="3"/>
  <c r="S93" i="3"/>
  <c r="Q94" i="3"/>
  <c r="R94" i="3"/>
  <c r="S94" i="3"/>
  <c r="Q95" i="3"/>
  <c r="R95" i="3"/>
  <c r="S95" i="3"/>
  <c r="Q96" i="3"/>
  <c r="R96" i="3"/>
  <c r="S96" i="3"/>
  <c r="Q97" i="3"/>
  <c r="R97" i="3"/>
  <c r="S97" i="3"/>
  <c r="Q98" i="3"/>
  <c r="R98" i="3"/>
  <c r="S98" i="3"/>
  <c r="Q99" i="3"/>
  <c r="R99" i="3"/>
  <c r="S99" i="3"/>
  <c r="I91" i="3"/>
  <c r="J91" i="3"/>
  <c r="K91" i="3"/>
  <c r="E102" i="3"/>
  <c r="F102" i="3"/>
  <c r="G102" i="3"/>
  <c r="I102" i="3"/>
  <c r="J102" i="3"/>
  <c r="K102" i="3"/>
  <c r="M102" i="3"/>
  <c r="N102" i="3"/>
  <c r="O102" i="3"/>
  <c r="Q102" i="3"/>
  <c r="R102" i="3"/>
  <c r="S102" i="3"/>
  <c r="E103" i="3"/>
  <c r="F103" i="3"/>
  <c r="G103" i="3"/>
  <c r="I103" i="3"/>
  <c r="J103" i="3"/>
  <c r="K103" i="3"/>
  <c r="M103" i="3"/>
  <c r="N103" i="3"/>
  <c r="O103" i="3"/>
  <c r="Q103" i="3"/>
  <c r="R103" i="3"/>
  <c r="S103" i="3"/>
  <c r="E104" i="3"/>
  <c r="F104" i="3"/>
  <c r="G104" i="3"/>
  <c r="I104" i="3"/>
  <c r="J104" i="3"/>
  <c r="K104" i="3"/>
  <c r="M104" i="3"/>
  <c r="N104" i="3"/>
  <c r="O104" i="3"/>
  <c r="Q104" i="3"/>
  <c r="R104" i="3"/>
  <c r="S104" i="3"/>
  <c r="E105" i="3"/>
  <c r="F105" i="3"/>
  <c r="G105" i="3"/>
  <c r="I105" i="3"/>
  <c r="J105" i="3"/>
  <c r="K105" i="3"/>
  <c r="M105" i="3"/>
  <c r="N105" i="3"/>
  <c r="O105" i="3"/>
  <c r="Q105" i="3"/>
  <c r="R105" i="3"/>
  <c r="S105" i="3"/>
  <c r="E106" i="3"/>
  <c r="F106" i="3"/>
  <c r="G106" i="3"/>
  <c r="I106" i="3"/>
  <c r="J106" i="3"/>
  <c r="K106" i="3"/>
  <c r="M106" i="3"/>
  <c r="N106" i="3"/>
  <c r="O106" i="3"/>
  <c r="Q106" i="3"/>
  <c r="R106" i="3"/>
  <c r="S106" i="3"/>
  <c r="E107" i="3"/>
  <c r="F107" i="3"/>
  <c r="G107" i="3"/>
  <c r="I107" i="3"/>
  <c r="J107" i="3"/>
  <c r="K107" i="3"/>
  <c r="M107" i="3"/>
  <c r="N107" i="3"/>
  <c r="O107" i="3"/>
  <c r="Q107" i="3"/>
  <c r="R107" i="3"/>
  <c r="S107" i="3"/>
  <c r="E108" i="3"/>
  <c r="F108" i="3"/>
  <c r="G108" i="3"/>
  <c r="I108" i="3"/>
  <c r="J108" i="3"/>
  <c r="K108" i="3"/>
  <c r="M108" i="3"/>
  <c r="N108" i="3"/>
  <c r="O108" i="3"/>
  <c r="Q108" i="3"/>
  <c r="R108" i="3"/>
  <c r="S108" i="3"/>
  <c r="Q100" i="3"/>
  <c r="R100" i="3"/>
  <c r="S100" i="3"/>
  <c r="C61" i="3"/>
  <c r="D61" i="3"/>
  <c r="C62" i="3"/>
  <c r="D62" i="3"/>
  <c r="C63" i="3"/>
  <c r="D63" i="3"/>
  <c r="M6" i="3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5" i="3"/>
  <c r="N5" i="3"/>
  <c r="O5" i="3"/>
  <c r="N4" i="3"/>
  <c r="O4" i="3"/>
  <c r="M4" i="3"/>
  <c r="C52" i="3"/>
  <c r="D52" i="3"/>
  <c r="C53" i="3"/>
  <c r="D53" i="3"/>
  <c r="C54" i="3"/>
  <c r="D54" i="3"/>
  <c r="E50" i="3"/>
  <c r="E51" i="3"/>
  <c r="E52" i="3"/>
  <c r="E53" i="3"/>
  <c r="E54" i="3"/>
  <c r="F47" i="3"/>
  <c r="G47" i="3"/>
  <c r="E47" i="3"/>
  <c r="I47" i="3"/>
  <c r="J47" i="3"/>
  <c r="K47" i="3"/>
  <c r="F48" i="3"/>
  <c r="G48" i="3"/>
  <c r="E48" i="3"/>
  <c r="I48" i="3"/>
  <c r="J48" i="3"/>
  <c r="K48" i="3"/>
  <c r="F49" i="3"/>
  <c r="G49" i="3"/>
  <c r="E49" i="3"/>
  <c r="I49" i="3"/>
  <c r="J49" i="3"/>
  <c r="K49" i="3"/>
  <c r="F50" i="3"/>
  <c r="G50" i="3"/>
  <c r="I50" i="3"/>
  <c r="J50" i="3"/>
  <c r="K50" i="3"/>
  <c r="F51" i="3"/>
  <c r="G51" i="3"/>
  <c r="I51" i="3"/>
  <c r="J51" i="3"/>
  <c r="K51" i="3"/>
  <c r="F52" i="3"/>
  <c r="G52" i="3"/>
  <c r="I52" i="3"/>
  <c r="J52" i="3"/>
  <c r="K52" i="3"/>
  <c r="F53" i="3"/>
  <c r="G53" i="3"/>
  <c r="I53" i="3"/>
  <c r="J53" i="3"/>
  <c r="K53" i="3"/>
  <c r="F54" i="3"/>
  <c r="G54" i="3"/>
  <c r="I54" i="3"/>
  <c r="J54" i="3"/>
  <c r="K54" i="3"/>
  <c r="I46" i="3"/>
  <c r="J46" i="3"/>
  <c r="K46" i="3"/>
  <c r="E39" i="3"/>
  <c r="F39" i="3"/>
  <c r="G39" i="3"/>
  <c r="I39" i="3"/>
  <c r="J39" i="3"/>
  <c r="K39" i="3"/>
  <c r="M39" i="3"/>
  <c r="N39" i="3"/>
  <c r="O39" i="3"/>
  <c r="Q39" i="3"/>
  <c r="R39" i="3"/>
  <c r="S39" i="3"/>
  <c r="E40" i="3"/>
  <c r="F40" i="3"/>
  <c r="G40" i="3"/>
  <c r="I40" i="3"/>
  <c r="J40" i="3"/>
  <c r="K40" i="3"/>
  <c r="M40" i="3"/>
  <c r="N40" i="3"/>
  <c r="O40" i="3"/>
  <c r="Q40" i="3"/>
  <c r="R40" i="3"/>
  <c r="S40" i="3"/>
  <c r="E41" i="3"/>
  <c r="F41" i="3"/>
  <c r="G41" i="3"/>
  <c r="I41" i="3"/>
  <c r="J41" i="3"/>
  <c r="K41" i="3"/>
  <c r="M41" i="3"/>
  <c r="N41" i="3"/>
  <c r="O41" i="3"/>
  <c r="Q41" i="3"/>
  <c r="R41" i="3"/>
  <c r="S41" i="3"/>
  <c r="E42" i="3"/>
  <c r="F42" i="3"/>
  <c r="G42" i="3"/>
  <c r="I42" i="3"/>
  <c r="J42" i="3"/>
  <c r="K42" i="3"/>
  <c r="M42" i="3"/>
  <c r="N42" i="3"/>
  <c r="O42" i="3"/>
  <c r="Q42" i="3"/>
  <c r="R42" i="3"/>
  <c r="S42" i="3"/>
  <c r="E43" i="3"/>
  <c r="F43" i="3"/>
  <c r="G43" i="3"/>
  <c r="I43" i="3"/>
  <c r="J43" i="3"/>
  <c r="K43" i="3"/>
  <c r="M43" i="3"/>
  <c r="N43" i="3"/>
  <c r="O43" i="3"/>
  <c r="Q43" i="3"/>
  <c r="R43" i="3"/>
  <c r="S43" i="3"/>
  <c r="E44" i="3"/>
  <c r="F44" i="3"/>
  <c r="G44" i="3"/>
  <c r="I44" i="3"/>
  <c r="J44" i="3"/>
  <c r="K44" i="3"/>
  <c r="M44" i="3"/>
  <c r="N44" i="3"/>
  <c r="O44" i="3"/>
  <c r="Q44" i="3"/>
  <c r="R44" i="3"/>
  <c r="S44" i="3"/>
  <c r="E45" i="3"/>
  <c r="F45" i="3"/>
  <c r="G45" i="3"/>
  <c r="I45" i="3"/>
  <c r="J45" i="3"/>
  <c r="K45" i="3"/>
  <c r="M45" i="3"/>
  <c r="N45" i="3"/>
  <c r="O45" i="3"/>
  <c r="Q45" i="3"/>
  <c r="R45" i="3"/>
  <c r="S45" i="3"/>
  <c r="Q31" i="3"/>
  <c r="R31" i="3"/>
  <c r="S31" i="3"/>
  <c r="Q32" i="3"/>
  <c r="R32" i="3"/>
  <c r="S32" i="3"/>
  <c r="Q33" i="3"/>
  <c r="R33" i="3"/>
  <c r="S33" i="3"/>
  <c r="Q34" i="3"/>
  <c r="R34" i="3"/>
  <c r="S34" i="3"/>
  <c r="Q35" i="3"/>
  <c r="R35" i="3"/>
  <c r="S35" i="3"/>
  <c r="Q36" i="3"/>
  <c r="R36" i="3"/>
  <c r="S36" i="3"/>
  <c r="Q37" i="3"/>
  <c r="R37" i="3"/>
  <c r="S37" i="3"/>
  <c r="Q38" i="3"/>
  <c r="R38" i="3"/>
  <c r="S38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I31" i="3"/>
  <c r="J31" i="3"/>
  <c r="K31" i="3"/>
  <c r="I32" i="3"/>
  <c r="J32" i="3"/>
  <c r="K32" i="3"/>
  <c r="I33" i="3"/>
  <c r="J33" i="3"/>
  <c r="K33" i="3"/>
  <c r="I34" i="3"/>
  <c r="J34" i="3"/>
  <c r="K34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24" i="3"/>
  <c r="F24" i="3"/>
  <c r="G24" i="3"/>
  <c r="I24" i="3"/>
  <c r="J24" i="3"/>
  <c r="K24" i="3"/>
  <c r="M24" i="3"/>
  <c r="N24" i="3"/>
  <c r="O24" i="3"/>
  <c r="Q24" i="3"/>
  <c r="R24" i="3"/>
  <c r="S24" i="3"/>
  <c r="E25" i="3"/>
  <c r="F25" i="3"/>
  <c r="G25" i="3"/>
  <c r="I25" i="3"/>
  <c r="J25" i="3"/>
  <c r="K25" i="3"/>
  <c r="M25" i="3"/>
  <c r="N25" i="3"/>
  <c r="O25" i="3"/>
  <c r="Q25" i="3"/>
  <c r="R25" i="3"/>
  <c r="S25" i="3"/>
  <c r="E26" i="3"/>
  <c r="F26" i="3"/>
  <c r="G26" i="3"/>
  <c r="I26" i="3"/>
  <c r="J26" i="3"/>
  <c r="K26" i="3"/>
  <c r="M26" i="3"/>
  <c r="N26" i="3"/>
  <c r="O26" i="3"/>
  <c r="Q26" i="3"/>
  <c r="R26" i="3"/>
  <c r="S26" i="3"/>
  <c r="E27" i="3"/>
  <c r="F27" i="3"/>
  <c r="G27" i="3"/>
  <c r="I27" i="3"/>
  <c r="J27" i="3"/>
  <c r="K27" i="3"/>
  <c r="M27" i="3"/>
  <c r="N27" i="3"/>
  <c r="O27" i="3"/>
  <c r="Q27" i="3"/>
  <c r="R27" i="3"/>
  <c r="S27" i="3"/>
  <c r="E28" i="3"/>
  <c r="F28" i="3"/>
  <c r="G28" i="3"/>
  <c r="I28" i="3"/>
  <c r="J28" i="3"/>
  <c r="K28" i="3"/>
  <c r="M28" i="3"/>
  <c r="N28" i="3"/>
  <c r="O28" i="3"/>
  <c r="Q28" i="3"/>
  <c r="R28" i="3"/>
  <c r="S28" i="3"/>
  <c r="E29" i="3"/>
  <c r="F29" i="3"/>
  <c r="G29" i="3"/>
  <c r="I29" i="3"/>
  <c r="J29" i="3"/>
  <c r="K29" i="3"/>
  <c r="M29" i="3"/>
  <c r="N29" i="3"/>
  <c r="O29" i="3"/>
  <c r="Q29" i="3"/>
  <c r="R29" i="3"/>
  <c r="S29" i="3"/>
  <c r="E30" i="3"/>
  <c r="F30" i="3"/>
  <c r="G30" i="3"/>
  <c r="I30" i="3"/>
  <c r="J30" i="3"/>
  <c r="K30" i="3"/>
  <c r="M30" i="3"/>
  <c r="N30" i="3"/>
  <c r="O30" i="3"/>
  <c r="Q30" i="3"/>
  <c r="R30" i="3"/>
  <c r="S30" i="3"/>
  <c r="Q6" i="3"/>
  <c r="R6" i="3"/>
  <c r="S6" i="3"/>
  <c r="Q7" i="3"/>
  <c r="R7" i="3"/>
  <c r="S7" i="3"/>
  <c r="Q8" i="3"/>
  <c r="R8" i="3"/>
  <c r="S8" i="3"/>
  <c r="Q9" i="3"/>
  <c r="R9" i="3"/>
  <c r="S9" i="3"/>
  <c r="Q10" i="3"/>
  <c r="R10" i="3"/>
  <c r="S10" i="3"/>
  <c r="Q11" i="3"/>
  <c r="R11" i="3"/>
  <c r="S11" i="3"/>
  <c r="Q12" i="3"/>
  <c r="R12" i="3"/>
  <c r="S12" i="3"/>
  <c r="E17" i="3"/>
  <c r="F17" i="3"/>
  <c r="G17" i="3"/>
  <c r="I17" i="3"/>
  <c r="J17" i="3"/>
  <c r="K17" i="3"/>
  <c r="M17" i="3"/>
  <c r="N17" i="3"/>
  <c r="O17" i="3"/>
  <c r="Q17" i="3"/>
  <c r="R17" i="3"/>
  <c r="S17" i="3"/>
  <c r="E18" i="3"/>
  <c r="F18" i="3"/>
  <c r="G18" i="3"/>
  <c r="I18" i="3"/>
  <c r="J18" i="3"/>
  <c r="K18" i="3"/>
  <c r="M18" i="3"/>
  <c r="N18" i="3"/>
  <c r="O18" i="3"/>
  <c r="Q18" i="3"/>
  <c r="R18" i="3"/>
  <c r="S18" i="3"/>
  <c r="E19" i="3"/>
  <c r="F19" i="3"/>
  <c r="G19" i="3"/>
  <c r="I19" i="3"/>
  <c r="J19" i="3"/>
  <c r="K19" i="3"/>
  <c r="M19" i="3"/>
  <c r="N19" i="3"/>
  <c r="O19" i="3"/>
  <c r="Q19" i="3"/>
  <c r="R19" i="3"/>
  <c r="S19" i="3"/>
  <c r="E20" i="3"/>
  <c r="F20" i="3"/>
  <c r="G20" i="3"/>
  <c r="I20" i="3"/>
  <c r="J20" i="3"/>
  <c r="K20" i="3"/>
  <c r="M20" i="3"/>
  <c r="N20" i="3"/>
  <c r="O20" i="3"/>
  <c r="Q20" i="3"/>
  <c r="R20" i="3"/>
  <c r="S20" i="3"/>
  <c r="E21" i="3"/>
  <c r="F21" i="3"/>
  <c r="G21" i="3"/>
  <c r="I21" i="3"/>
  <c r="J21" i="3"/>
  <c r="K21" i="3"/>
  <c r="M21" i="3"/>
  <c r="N21" i="3"/>
  <c r="O21" i="3"/>
  <c r="Q21" i="3"/>
  <c r="R21" i="3"/>
  <c r="S21" i="3"/>
  <c r="C26" i="3"/>
  <c r="D26" i="3"/>
  <c r="C27" i="3"/>
  <c r="D27" i="3"/>
  <c r="C28" i="3"/>
  <c r="D28" i="3"/>
  <c r="C29" i="3"/>
  <c r="D29" i="3"/>
  <c r="C30" i="3"/>
  <c r="D30" i="3"/>
  <c r="C17" i="3"/>
  <c r="D17" i="3"/>
  <c r="C18" i="3"/>
  <c r="D18" i="3"/>
  <c r="C19" i="3"/>
  <c r="D19" i="3"/>
  <c r="C20" i="3"/>
  <c r="D20" i="3"/>
  <c r="C21" i="3"/>
  <c r="D21" i="3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D10" i="3"/>
  <c r="D11" i="3"/>
  <c r="D12" i="3"/>
  <c r="C10" i="3"/>
  <c r="C11" i="3"/>
  <c r="C12" i="3"/>
  <c r="AM92" i="1"/>
  <c r="AU92" i="1" s="1"/>
  <c r="AK91" i="1"/>
  <c r="AS91" i="1" s="1"/>
  <c r="J177" i="1"/>
  <c r="AK90" i="1" s="1"/>
  <c r="AS90" i="1" s="1"/>
  <c r="P177" i="1"/>
  <c r="AL90" i="1" s="1"/>
  <c r="W177" i="1"/>
  <c r="AM90" i="1" s="1"/>
  <c r="AD177" i="1"/>
  <c r="AN90" i="1" s="1"/>
  <c r="Y177" i="1"/>
  <c r="R150" i="1"/>
  <c r="R178" i="1" s="1"/>
  <c r="R177" i="1"/>
  <c r="K150" i="1"/>
  <c r="E177" i="1"/>
  <c r="J176" i="1"/>
  <c r="AK89" i="1" s="1"/>
  <c r="AS89" i="1" s="1"/>
  <c r="P176" i="1"/>
  <c r="W176" i="1"/>
  <c r="AM89" i="1" s="1"/>
  <c r="AD176" i="1"/>
  <c r="Y176" i="1"/>
  <c r="R176" i="1"/>
  <c r="E176" i="1"/>
  <c r="J175" i="1"/>
  <c r="P175" i="1"/>
  <c r="W175" i="1"/>
  <c r="AM88" i="1" s="1"/>
  <c r="AD175" i="1"/>
  <c r="AN88" i="1" s="1"/>
  <c r="Y175" i="1"/>
  <c r="R175" i="1"/>
  <c r="K175" i="1"/>
  <c r="J174" i="1"/>
  <c r="P174" i="1"/>
  <c r="AL87" i="1" s="1"/>
  <c r="AT87" i="1" s="1"/>
  <c r="W174" i="1"/>
  <c r="AD174" i="1"/>
  <c r="AN87" i="1" s="1"/>
  <c r="Y174" i="1"/>
  <c r="R174" i="1"/>
  <c r="K174" i="1"/>
  <c r="E150" i="1"/>
  <c r="E175" i="1" s="1"/>
  <c r="J173" i="1"/>
  <c r="P173" i="1"/>
  <c r="AL86" i="1" s="1"/>
  <c r="AT86" i="1" s="1"/>
  <c r="W173" i="1"/>
  <c r="AM86" i="1" s="1"/>
  <c r="AD173" i="1"/>
  <c r="AN86" i="1" s="1"/>
  <c r="Y173" i="1"/>
  <c r="R173" i="1"/>
  <c r="K173" i="1"/>
  <c r="J172" i="1"/>
  <c r="AK85" i="1" s="1"/>
  <c r="P172" i="1"/>
  <c r="W172" i="1"/>
  <c r="AM85" i="1" s="1"/>
  <c r="AU85" i="1" s="1"/>
  <c r="AD172" i="1"/>
  <c r="Y172" i="1"/>
  <c r="R172" i="1"/>
  <c r="K172" i="1"/>
  <c r="J171" i="1"/>
  <c r="P171" i="1"/>
  <c r="W171" i="1"/>
  <c r="AM84" i="1" s="1"/>
  <c r="AD171" i="1"/>
  <c r="AN84" i="1" s="1"/>
  <c r="AV84" i="1" s="1"/>
  <c r="Y171" i="1"/>
  <c r="R171" i="1"/>
  <c r="Z244" i="1"/>
  <c r="AA244" i="1"/>
  <c r="AB244" i="1"/>
  <c r="AC244" i="1"/>
  <c r="S244" i="1"/>
  <c r="T244" i="1"/>
  <c r="U244" i="1"/>
  <c r="V244" i="1"/>
  <c r="L244" i="1"/>
  <c r="M244" i="1"/>
  <c r="N244" i="1"/>
  <c r="O244" i="1"/>
  <c r="F244" i="1"/>
  <c r="G244" i="1"/>
  <c r="H244" i="1"/>
  <c r="I244" i="1"/>
  <c r="Y238" i="1"/>
  <c r="Y236" i="1"/>
  <c r="Y234" i="1"/>
  <c r="Y233" i="1"/>
  <c r="Y237" i="1"/>
  <c r="Y239" i="1"/>
  <c r="R210" i="1"/>
  <c r="R240" i="1" s="1"/>
  <c r="R236" i="1"/>
  <c r="R235" i="1"/>
  <c r="R232" i="1"/>
  <c r="R237" i="1"/>
  <c r="K210" i="1"/>
  <c r="K214" i="1" s="1"/>
  <c r="K233" i="1"/>
  <c r="K239" i="1"/>
  <c r="K243" i="1"/>
  <c r="E238" i="1"/>
  <c r="E236" i="1"/>
  <c r="E210" i="1"/>
  <c r="E233" i="1" s="1"/>
  <c r="E237" i="1"/>
  <c r="E239" i="1"/>
  <c r="AD234" i="1"/>
  <c r="AN118" i="1" s="1"/>
  <c r="J234" i="1"/>
  <c r="H209" i="1"/>
  <c r="P234" i="1"/>
  <c r="Q234" i="1" s="1"/>
  <c r="N209" i="1"/>
  <c r="W234" i="1"/>
  <c r="AM118" i="1" s="1"/>
  <c r="U209" i="1"/>
  <c r="AD235" i="1"/>
  <c r="AN119" i="1" s="1"/>
  <c r="AV119" i="1" s="1"/>
  <c r="J235" i="1"/>
  <c r="AK119" i="1" s="1"/>
  <c r="P235" i="1"/>
  <c r="W235" i="1"/>
  <c r="AM119" i="1" s="1"/>
  <c r="AU119" i="1" s="1"/>
  <c r="J236" i="1"/>
  <c r="AK120" i="1" s="1"/>
  <c r="P236" i="1"/>
  <c r="W236" i="1"/>
  <c r="AM120" i="1" s="1"/>
  <c r="AU120" i="1" s="1"/>
  <c r="AD236" i="1"/>
  <c r="AN120" i="1" s="1"/>
  <c r="AV120" i="1" s="1"/>
  <c r="AD237" i="1"/>
  <c r="AN121" i="1" s="1"/>
  <c r="AV121" i="1" s="1"/>
  <c r="P237" i="1"/>
  <c r="AL121" i="1" s="1"/>
  <c r="J237" i="1"/>
  <c r="AK121" i="1" s="1"/>
  <c r="W237" i="1"/>
  <c r="AM121" i="1" s="1"/>
  <c r="AU121" i="1" s="1"/>
  <c r="P238" i="1"/>
  <c r="AL122" i="1" s="1"/>
  <c r="W238" i="1"/>
  <c r="AM122" i="1" s="1"/>
  <c r="AU122" i="1" s="1"/>
  <c r="AD238" i="1"/>
  <c r="AN122" i="1" s="1"/>
  <c r="AV122" i="1" s="1"/>
  <c r="J238" i="1"/>
  <c r="AD239" i="1"/>
  <c r="AN123" i="1" s="1"/>
  <c r="AV123" i="1" s="1"/>
  <c r="W239" i="1"/>
  <c r="AM123" i="1" s="1"/>
  <c r="AU123" i="1" s="1"/>
  <c r="J239" i="1"/>
  <c r="P239" i="1"/>
  <c r="AL123" i="1" s="1"/>
  <c r="AT123" i="1" s="1"/>
  <c r="AN124" i="1"/>
  <c r="AV124" i="1" s="1"/>
  <c r="P243" i="1"/>
  <c r="AM124" i="1"/>
  <c r="AU124" i="1" s="1"/>
  <c r="AD233" i="1"/>
  <c r="AN117" i="1" s="1"/>
  <c r="AV117" i="1" s="1"/>
  <c r="J233" i="1"/>
  <c r="AK117" i="1" s="1"/>
  <c r="W233" i="1"/>
  <c r="P233" i="1"/>
  <c r="AL117" i="1" s="1"/>
  <c r="AT117" i="1" s="1"/>
  <c r="AD232" i="1"/>
  <c r="AN116" i="1" s="1"/>
  <c r="AV116" i="1" s="1"/>
  <c r="J232" i="1"/>
  <c r="P232" i="1"/>
  <c r="AL116" i="1" s="1"/>
  <c r="AT116" i="1" s="1"/>
  <c r="W232" i="1"/>
  <c r="CJ20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G117" i="1"/>
  <c r="AG118" i="1"/>
  <c r="AG119" i="1"/>
  <c r="AG120" i="1"/>
  <c r="AG121" i="1"/>
  <c r="AG122" i="1"/>
  <c r="AG123" i="1"/>
  <c r="AG124" i="1"/>
  <c r="AG116" i="1"/>
  <c r="AJ117" i="1"/>
  <c r="AJ118" i="1"/>
  <c r="AJ119" i="1"/>
  <c r="AJ120" i="1"/>
  <c r="AJ121" i="1"/>
  <c r="AJ122" i="1"/>
  <c r="AJ123" i="1"/>
  <c r="AJ124" i="1"/>
  <c r="AJ116" i="1"/>
  <c r="J213" i="1"/>
  <c r="AK108" i="1" s="1"/>
  <c r="P213" i="1"/>
  <c r="AL108" i="1" s="1"/>
  <c r="AT108" i="1" s="1"/>
  <c r="W213" i="1"/>
  <c r="AM108" i="1" s="1"/>
  <c r="AU108" i="1" s="1"/>
  <c r="AD213" i="1"/>
  <c r="AN108" i="1" s="1"/>
  <c r="AV108" i="1" s="1"/>
  <c r="J214" i="1"/>
  <c r="AK109" i="1" s="1"/>
  <c r="P214" i="1"/>
  <c r="AL109" i="1" s="1"/>
  <c r="AT109" i="1" s="1"/>
  <c r="W214" i="1"/>
  <c r="AM109" i="1" s="1"/>
  <c r="AD214" i="1"/>
  <c r="AN109" i="1" s="1"/>
  <c r="AV109" i="1" s="1"/>
  <c r="J215" i="1"/>
  <c r="AK110" i="1" s="1"/>
  <c r="P215" i="1"/>
  <c r="W215" i="1"/>
  <c r="AM110" i="1" s="1"/>
  <c r="AU110" i="1" s="1"/>
  <c r="AD215" i="1"/>
  <c r="AN110" i="1" s="1"/>
  <c r="AV110" i="1" s="1"/>
  <c r="J216" i="1"/>
  <c r="AK111" i="1" s="1"/>
  <c r="P216" i="1"/>
  <c r="AL111" i="1" s="1"/>
  <c r="W216" i="1"/>
  <c r="AM111" i="1" s="1"/>
  <c r="AD216" i="1"/>
  <c r="AN111" i="1" s="1"/>
  <c r="AV111" i="1" s="1"/>
  <c r="J217" i="1"/>
  <c r="AK112" i="1" s="1"/>
  <c r="P217" i="1"/>
  <c r="AL112" i="1" s="1"/>
  <c r="AT112" i="1" s="1"/>
  <c r="W217" i="1"/>
  <c r="AM112" i="1" s="1"/>
  <c r="AU112" i="1" s="1"/>
  <c r="AD217" i="1"/>
  <c r="AN112" i="1" s="1"/>
  <c r="AV112" i="1" s="1"/>
  <c r="J218" i="1"/>
  <c r="AL113" i="1"/>
  <c r="AT113" i="1" s="1"/>
  <c r="AM113" i="1"/>
  <c r="AD218" i="1"/>
  <c r="AN113" i="1" s="1"/>
  <c r="AV113" i="1" s="1"/>
  <c r="AK114" i="1"/>
  <c r="AL114" i="1"/>
  <c r="AT114" i="1" s="1"/>
  <c r="AM114" i="1"/>
  <c r="AU114" i="1" s="1"/>
  <c r="AN114" i="1"/>
  <c r="AV114" i="1" s="1"/>
  <c r="AK115" i="1"/>
  <c r="AL115" i="1"/>
  <c r="AT115" i="1" s="1"/>
  <c r="AM115" i="1"/>
  <c r="AN115" i="1"/>
  <c r="AV115" i="1" s="1"/>
  <c r="J194" i="1"/>
  <c r="AK94" i="1" s="1"/>
  <c r="P194" i="1"/>
  <c r="AL94" i="1" s="1"/>
  <c r="W194" i="1"/>
  <c r="AM94" i="1" s="1"/>
  <c r="AD194" i="1"/>
  <c r="AN94" i="1" s="1"/>
  <c r="AV94" i="1" s="1"/>
  <c r="J195" i="1"/>
  <c r="AK95" i="1" s="1"/>
  <c r="P195" i="1"/>
  <c r="AL95" i="1" s="1"/>
  <c r="W195" i="1"/>
  <c r="AM95" i="1" s="1"/>
  <c r="AD195" i="1"/>
  <c r="AN95" i="1" s="1"/>
  <c r="J196" i="1"/>
  <c r="AK96" i="1" s="1"/>
  <c r="P196" i="1"/>
  <c r="AL96" i="1" s="1"/>
  <c r="W196" i="1"/>
  <c r="AM96" i="1" s="1"/>
  <c r="AD196" i="1"/>
  <c r="AN96" i="1" s="1"/>
  <c r="AV96" i="1" s="1"/>
  <c r="J197" i="1"/>
  <c r="AK97" i="1" s="1"/>
  <c r="P197" i="1"/>
  <c r="AL97" i="1" s="1"/>
  <c r="W197" i="1"/>
  <c r="AM97" i="1" s="1"/>
  <c r="AD197" i="1"/>
  <c r="AN97" i="1" s="1"/>
  <c r="J198" i="1"/>
  <c r="AK103" i="1" s="1"/>
  <c r="P198" i="1"/>
  <c r="W198" i="1"/>
  <c r="AM103" i="1" s="1"/>
  <c r="AD198" i="1"/>
  <c r="AN103" i="1" s="1"/>
  <c r="AV103" i="1" s="1"/>
  <c r="J199" i="1"/>
  <c r="AK104" i="1" s="1"/>
  <c r="AS104" i="1" s="1"/>
  <c r="P199" i="1"/>
  <c r="AL104" i="1" s="1"/>
  <c r="W199" i="1"/>
  <c r="AM104" i="1" s="1"/>
  <c r="AU104" i="1" s="1"/>
  <c r="AD199" i="1"/>
  <c r="AN104" i="1" s="1"/>
  <c r="J200" i="1"/>
  <c r="AK105" i="1" s="1"/>
  <c r="AS105" i="1" s="1"/>
  <c r="P200" i="1"/>
  <c r="AL105" i="1" s="1"/>
  <c r="AT105" i="1" s="1"/>
  <c r="W200" i="1"/>
  <c r="AM105" i="1" s="1"/>
  <c r="AU105" i="1" s="1"/>
  <c r="AD200" i="1"/>
  <c r="AN105" i="1" s="1"/>
  <c r="AV105" i="1" s="1"/>
  <c r="J201" i="1"/>
  <c r="AK106" i="1" s="1"/>
  <c r="AS106" i="1" s="1"/>
  <c r="P201" i="1"/>
  <c r="AL106" i="1" s="1"/>
  <c r="AT106" i="1" s="1"/>
  <c r="W201" i="1"/>
  <c r="AM106" i="1" s="1"/>
  <c r="AU106" i="1" s="1"/>
  <c r="AD201" i="1"/>
  <c r="AN106" i="1" s="1"/>
  <c r="AN85" i="1"/>
  <c r="AV85" i="1" s="1"/>
  <c r="AK87" i="1"/>
  <c r="AK88" i="1"/>
  <c r="AN89" i="1"/>
  <c r="AL91" i="1"/>
  <c r="AM91" i="1"/>
  <c r="AU91" i="1" s="1"/>
  <c r="AN91" i="1"/>
  <c r="AK92" i="1"/>
  <c r="AN92" i="1"/>
  <c r="J153" i="1"/>
  <c r="AK76" i="1" s="1"/>
  <c r="P153" i="1"/>
  <c r="AL76" i="1" s="1"/>
  <c r="W153" i="1"/>
  <c r="AM76" i="1" s="1"/>
  <c r="AD153" i="1"/>
  <c r="AN76" i="1" s="1"/>
  <c r="AV76" i="1" s="1"/>
  <c r="J154" i="1"/>
  <c r="AK77" i="1" s="1"/>
  <c r="P154" i="1"/>
  <c r="AL77" i="1" s="1"/>
  <c r="W154" i="1"/>
  <c r="AM77" i="1" s="1"/>
  <c r="AD154" i="1"/>
  <c r="AN77" i="1" s="1"/>
  <c r="AV77" i="1" s="1"/>
  <c r="J155" i="1"/>
  <c r="AK78" i="1" s="1"/>
  <c r="P155" i="1"/>
  <c r="W155" i="1"/>
  <c r="AM78" i="1" s="1"/>
  <c r="AD155" i="1"/>
  <c r="AN78" i="1" s="1"/>
  <c r="AV78" i="1" s="1"/>
  <c r="J156" i="1"/>
  <c r="P156" i="1"/>
  <c r="AL79" i="1" s="1"/>
  <c r="W156" i="1"/>
  <c r="AM79" i="1" s="1"/>
  <c r="AD156" i="1"/>
  <c r="AN79" i="1" s="1"/>
  <c r="AV79" i="1" s="1"/>
  <c r="J157" i="1"/>
  <c r="AK80" i="1" s="1"/>
  <c r="P157" i="1"/>
  <c r="AL80" i="1" s="1"/>
  <c r="AT80" i="1" s="1"/>
  <c r="W157" i="1"/>
  <c r="AM80" i="1" s="1"/>
  <c r="AD157" i="1"/>
  <c r="AN80" i="1" s="1"/>
  <c r="AV80" i="1" s="1"/>
  <c r="J158" i="1"/>
  <c r="P158" i="1"/>
  <c r="AL81" i="1" s="1"/>
  <c r="AT81" i="1" s="1"/>
  <c r="W158" i="1"/>
  <c r="AM81" i="1" s="1"/>
  <c r="AU81" i="1" s="1"/>
  <c r="AD158" i="1"/>
  <c r="AN81" i="1" s="1"/>
  <c r="AV81" i="1" s="1"/>
  <c r="J159" i="1"/>
  <c r="AK82" i="1" s="1"/>
  <c r="P159" i="1"/>
  <c r="AL82" i="1" s="1"/>
  <c r="AT82" i="1" s="1"/>
  <c r="W159" i="1"/>
  <c r="AD159" i="1"/>
  <c r="AN82" i="1" s="1"/>
  <c r="AV82" i="1" s="1"/>
  <c r="J160" i="1"/>
  <c r="P160" i="1"/>
  <c r="AL83" i="1" s="1"/>
  <c r="AT83" i="1" s="1"/>
  <c r="W160" i="1"/>
  <c r="AM83" i="1" s="1"/>
  <c r="AU83" i="1" s="1"/>
  <c r="AD160" i="1"/>
  <c r="AN83" i="1" s="1"/>
  <c r="AV83" i="1" s="1"/>
  <c r="J134" i="1"/>
  <c r="AK67" i="1" s="1"/>
  <c r="P134" i="1"/>
  <c r="AL67" i="1" s="1"/>
  <c r="W134" i="1"/>
  <c r="AM67" i="1" s="1"/>
  <c r="AD134" i="1"/>
  <c r="AN67" i="1" s="1"/>
  <c r="AV67" i="1" s="1"/>
  <c r="J135" i="1"/>
  <c r="AK68" i="1" s="1"/>
  <c r="P135" i="1"/>
  <c r="AL68" i="1" s="1"/>
  <c r="W135" i="1"/>
  <c r="AM68" i="1" s="1"/>
  <c r="AD135" i="1"/>
  <c r="AN68" i="1" s="1"/>
  <c r="AV68" i="1" s="1"/>
  <c r="J136" i="1"/>
  <c r="AK69" i="1" s="1"/>
  <c r="P136" i="1"/>
  <c r="AL69" i="1" s="1"/>
  <c r="W136" i="1"/>
  <c r="AM69" i="1" s="1"/>
  <c r="AD136" i="1"/>
  <c r="AN69" i="1" s="1"/>
  <c r="AV69" i="1" s="1"/>
  <c r="J137" i="1"/>
  <c r="AK70" i="1" s="1"/>
  <c r="P137" i="1"/>
  <c r="AL70" i="1" s="1"/>
  <c r="W137" i="1"/>
  <c r="AM70" i="1" s="1"/>
  <c r="AD137" i="1"/>
  <c r="AN70" i="1" s="1"/>
  <c r="AV70" i="1" s="1"/>
  <c r="J138" i="1"/>
  <c r="AK71" i="1" s="1"/>
  <c r="P138" i="1"/>
  <c r="AL71" i="1" s="1"/>
  <c r="AT71" i="1" s="1"/>
  <c r="W138" i="1"/>
  <c r="AD138" i="1"/>
  <c r="AN71" i="1" s="1"/>
  <c r="AV71" i="1" s="1"/>
  <c r="J139" i="1"/>
  <c r="P139" i="1"/>
  <c r="AL72" i="1" s="1"/>
  <c r="AT72" i="1" s="1"/>
  <c r="W139" i="1"/>
  <c r="AM72" i="1" s="1"/>
  <c r="AD139" i="1"/>
  <c r="AN72" i="1" s="1"/>
  <c r="AV72" i="1" s="1"/>
  <c r="J140" i="1"/>
  <c r="AK73" i="1" s="1"/>
  <c r="P140" i="1"/>
  <c r="AL73" i="1" s="1"/>
  <c r="AT73" i="1" s="1"/>
  <c r="W140" i="1"/>
  <c r="AD140" i="1"/>
  <c r="AN73" i="1" s="1"/>
  <c r="AV73" i="1" s="1"/>
  <c r="J141" i="1"/>
  <c r="AK74" i="1" s="1"/>
  <c r="P141" i="1"/>
  <c r="AL74" i="1" s="1"/>
  <c r="AT74" i="1" s="1"/>
  <c r="W141" i="1"/>
  <c r="AM74" i="1" s="1"/>
  <c r="AU74" i="1" s="1"/>
  <c r="AD141" i="1"/>
  <c r="AN74" i="1" s="1"/>
  <c r="AV74" i="1" s="1"/>
  <c r="J115" i="1"/>
  <c r="AK58" i="1" s="1"/>
  <c r="P115" i="1"/>
  <c r="W115" i="1"/>
  <c r="AM58" i="1" s="1"/>
  <c r="AD115" i="1"/>
  <c r="AN58" i="1" s="1"/>
  <c r="AV58" i="1" s="1"/>
  <c r="J116" i="1"/>
  <c r="AK59" i="1" s="1"/>
  <c r="P116" i="1"/>
  <c r="AL59" i="1" s="1"/>
  <c r="W116" i="1"/>
  <c r="AM59" i="1" s="1"/>
  <c r="AD116" i="1"/>
  <c r="AN59" i="1" s="1"/>
  <c r="AV59" i="1" s="1"/>
  <c r="J117" i="1"/>
  <c r="AK60" i="1" s="1"/>
  <c r="P117" i="1"/>
  <c r="AL60" i="1" s="1"/>
  <c r="W117" i="1"/>
  <c r="AM60" i="1" s="1"/>
  <c r="AD117" i="1"/>
  <c r="AN60" i="1" s="1"/>
  <c r="AV60" i="1" s="1"/>
  <c r="J118" i="1"/>
  <c r="P118" i="1"/>
  <c r="AL61" i="1" s="1"/>
  <c r="W118" i="1"/>
  <c r="AM61" i="1" s="1"/>
  <c r="AU61" i="1" s="1"/>
  <c r="AD118" i="1"/>
  <c r="AN61" i="1" s="1"/>
  <c r="AV61" i="1" s="1"/>
  <c r="J119" i="1"/>
  <c r="AK62" i="1" s="1"/>
  <c r="AS62" i="1" s="1"/>
  <c r="P119" i="1"/>
  <c r="AL62" i="1" s="1"/>
  <c r="W119" i="1"/>
  <c r="AD119" i="1"/>
  <c r="AN62" i="1" s="1"/>
  <c r="AV62" i="1" s="1"/>
  <c r="J120" i="1"/>
  <c r="AK63" i="1" s="1"/>
  <c r="AS63" i="1" s="1"/>
  <c r="P120" i="1"/>
  <c r="AL63" i="1" s="1"/>
  <c r="AT63" i="1" s="1"/>
  <c r="W120" i="1"/>
  <c r="AM63" i="1" s="1"/>
  <c r="AD120" i="1"/>
  <c r="AN63" i="1" s="1"/>
  <c r="AV63" i="1" s="1"/>
  <c r="J121" i="1"/>
  <c r="AK64" i="1" s="1"/>
  <c r="AS64" i="1" s="1"/>
  <c r="P121" i="1"/>
  <c r="AL64" i="1" s="1"/>
  <c r="AT64" i="1" s="1"/>
  <c r="W121" i="1"/>
  <c r="AD121" i="1"/>
  <c r="AN64" i="1" s="1"/>
  <c r="AV64" i="1" s="1"/>
  <c r="J122" i="1"/>
  <c r="P122" i="1"/>
  <c r="AL65" i="1" s="1"/>
  <c r="AT65" i="1" s="1"/>
  <c r="W122" i="1"/>
  <c r="AM65" i="1" s="1"/>
  <c r="AU65" i="1" s="1"/>
  <c r="AD122" i="1"/>
  <c r="AN65" i="1" s="1"/>
  <c r="AV65" i="1" s="1"/>
  <c r="J91" i="1"/>
  <c r="AK49" i="1" s="1"/>
  <c r="P91" i="1"/>
  <c r="AL49" i="1" s="1"/>
  <c r="W91" i="1"/>
  <c r="AM49" i="1" s="1"/>
  <c r="AD91" i="1"/>
  <c r="AN49" i="1" s="1"/>
  <c r="AV49" i="1" s="1"/>
  <c r="J92" i="1"/>
  <c r="AK50" i="1" s="1"/>
  <c r="P92" i="1"/>
  <c r="AL50" i="1" s="1"/>
  <c r="W92" i="1"/>
  <c r="AM50" i="1" s="1"/>
  <c r="AD92" i="1"/>
  <c r="J93" i="1"/>
  <c r="AK51" i="1" s="1"/>
  <c r="P93" i="1"/>
  <c r="AL51" i="1" s="1"/>
  <c r="W93" i="1"/>
  <c r="AM51" i="1" s="1"/>
  <c r="AD93" i="1"/>
  <c r="AN51" i="1" s="1"/>
  <c r="AV51" i="1" s="1"/>
  <c r="J94" i="1"/>
  <c r="AK52" i="1" s="1"/>
  <c r="P94" i="1"/>
  <c r="AL52" i="1" s="1"/>
  <c r="W94" i="1"/>
  <c r="AM52" i="1" s="1"/>
  <c r="AU52" i="1" s="1"/>
  <c r="AD94" i="1"/>
  <c r="AN52" i="1" s="1"/>
  <c r="AV52" i="1" s="1"/>
  <c r="J95" i="1"/>
  <c r="AK53" i="1" s="1"/>
  <c r="P95" i="1"/>
  <c r="AL53" i="1" s="1"/>
  <c r="W95" i="1"/>
  <c r="AD95" i="1"/>
  <c r="AN53" i="1" s="1"/>
  <c r="AV53" i="1" s="1"/>
  <c r="J96" i="1"/>
  <c r="P96" i="1"/>
  <c r="AL54" i="1" s="1"/>
  <c r="W96" i="1"/>
  <c r="AM54" i="1" s="1"/>
  <c r="AU54" i="1" s="1"/>
  <c r="AD96" i="1"/>
  <c r="AN54" i="1" s="1"/>
  <c r="J97" i="1"/>
  <c r="AK55" i="1" s="1"/>
  <c r="AS55" i="1" s="1"/>
  <c r="P97" i="1"/>
  <c r="W97" i="1"/>
  <c r="AD97" i="1"/>
  <c r="AN55" i="1" s="1"/>
  <c r="AV55" i="1" s="1"/>
  <c r="AK56" i="1"/>
  <c r="AS56" i="1" s="1"/>
  <c r="AL56" i="1"/>
  <c r="AM56" i="1"/>
  <c r="AU56" i="1" s="1"/>
  <c r="AN56" i="1"/>
  <c r="J66" i="1"/>
  <c r="AK34" i="1" s="1"/>
  <c r="P66" i="1"/>
  <c r="AL34" i="1" s="1"/>
  <c r="W66" i="1"/>
  <c r="AM34" i="1" s="1"/>
  <c r="AD66" i="1"/>
  <c r="AN34" i="1" s="1"/>
  <c r="AV34" i="1" s="1"/>
  <c r="J67" i="1"/>
  <c r="AK35" i="1" s="1"/>
  <c r="P67" i="1"/>
  <c r="AL35" i="1" s="1"/>
  <c r="W67" i="1"/>
  <c r="AM35" i="1" s="1"/>
  <c r="AU35" i="1" s="1"/>
  <c r="AD67" i="1"/>
  <c r="J68" i="1"/>
  <c r="AK36" i="1" s="1"/>
  <c r="P68" i="1"/>
  <c r="W68" i="1"/>
  <c r="AM36" i="1" s="1"/>
  <c r="AU36" i="1" s="1"/>
  <c r="AD68" i="1"/>
  <c r="AN36" i="1" s="1"/>
  <c r="AV36" i="1" s="1"/>
  <c r="J69" i="1"/>
  <c r="AK37" i="1" s="1"/>
  <c r="P69" i="1"/>
  <c r="AL37" i="1" s="1"/>
  <c r="W69" i="1"/>
  <c r="AM37" i="1" s="1"/>
  <c r="AD69" i="1"/>
  <c r="AN37" i="1" s="1"/>
  <c r="AV37" i="1" s="1"/>
  <c r="AK38" i="1"/>
  <c r="AS38" i="1" s="1"/>
  <c r="P70" i="1"/>
  <c r="AL38" i="1" s="1"/>
  <c r="AM38" i="1"/>
  <c r="AN38" i="1"/>
  <c r="J71" i="1"/>
  <c r="AK39" i="1" s="1"/>
  <c r="AS39" i="1" s="1"/>
  <c r="P71" i="1"/>
  <c r="AL39" i="1" s="1"/>
  <c r="W71" i="1"/>
  <c r="AM39" i="1" s="1"/>
  <c r="AD71" i="1"/>
  <c r="AN39" i="1" s="1"/>
  <c r="AV39" i="1" s="1"/>
  <c r="J72" i="1"/>
  <c r="AK40" i="1" s="1"/>
  <c r="AS40" i="1" s="1"/>
  <c r="P72" i="1"/>
  <c r="W72" i="1"/>
  <c r="AM40" i="1" s="1"/>
  <c r="AD72" i="1"/>
  <c r="AN40" i="1" s="1"/>
  <c r="AV40" i="1" s="1"/>
  <c r="AK41" i="1"/>
  <c r="AS41" i="1" s="1"/>
  <c r="AL41" i="1"/>
  <c r="AT41" i="1" s="1"/>
  <c r="W73" i="1"/>
  <c r="AD73" i="1"/>
  <c r="AN41" i="1" s="1"/>
  <c r="AV41" i="1" s="1"/>
  <c r="AK42" i="1"/>
  <c r="AS42" i="1" s="1"/>
  <c r="AL42" i="1"/>
  <c r="AT42" i="1" s="1"/>
  <c r="W74" i="1"/>
  <c r="X74" i="1" s="1"/>
  <c r="AD74" i="1"/>
  <c r="AK43" i="1"/>
  <c r="AS43" i="1" s="1"/>
  <c r="AL43" i="1"/>
  <c r="AT43" i="1" s="1"/>
  <c r="W75" i="1"/>
  <c r="AD75" i="1"/>
  <c r="AK44" i="1"/>
  <c r="AS44" i="1" s="1"/>
  <c r="AL44" i="1"/>
  <c r="AT44" i="1" s="1"/>
  <c r="AM44" i="1"/>
  <c r="AU44" i="1" s="1"/>
  <c r="AD76" i="1"/>
  <c r="AK45" i="1"/>
  <c r="AL45" i="1"/>
  <c r="AT45" i="1" s="1"/>
  <c r="AM45" i="1"/>
  <c r="AU45" i="1" s="1"/>
  <c r="AD77" i="1"/>
  <c r="AK46" i="1"/>
  <c r="AS46" i="1" s="1"/>
  <c r="AL46" i="1"/>
  <c r="AT46" i="1" s="1"/>
  <c r="AM46" i="1"/>
  <c r="AD78" i="1"/>
  <c r="AN46" i="1" s="1"/>
  <c r="AV46" i="1" s="1"/>
  <c r="J79" i="1"/>
  <c r="AK47" i="1" s="1"/>
  <c r="P79" i="1"/>
  <c r="AL47" i="1" s="1"/>
  <c r="AT47" i="1" s="1"/>
  <c r="W79" i="1"/>
  <c r="AM47" i="1" s="1"/>
  <c r="AU47" i="1" s="1"/>
  <c r="AD79" i="1"/>
  <c r="AN47" i="1" s="1"/>
  <c r="AV47" i="1" s="1"/>
  <c r="AK25" i="1"/>
  <c r="AL25" i="1"/>
  <c r="AM25" i="1"/>
  <c r="AN25" i="1"/>
  <c r="AV25" i="1" s="1"/>
  <c r="J48" i="1"/>
  <c r="AK26" i="1" s="1"/>
  <c r="P48" i="1"/>
  <c r="AL26" i="1" s="1"/>
  <c r="AD48" i="1"/>
  <c r="AN26" i="1" s="1"/>
  <c r="AV26" i="1" s="1"/>
  <c r="J49" i="1"/>
  <c r="AK27" i="1" s="1"/>
  <c r="P49" i="1"/>
  <c r="AL27" i="1" s="1"/>
  <c r="AM27" i="1"/>
  <c r="AD49" i="1"/>
  <c r="AN27" i="1" s="1"/>
  <c r="AV27" i="1" s="1"/>
  <c r="AK28" i="1"/>
  <c r="AS28" i="1" s="1"/>
  <c r="P50" i="1"/>
  <c r="AL28" i="1" s="1"/>
  <c r="AD50" i="1"/>
  <c r="AN28" i="1" s="1"/>
  <c r="AV28" i="1" s="1"/>
  <c r="J51" i="1"/>
  <c r="AK29" i="1" s="1"/>
  <c r="AS29" i="1" s="1"/>
  <c r="P51" i="1"/>
  <c r="AL29" i="1" s="1"/>
  <c r="AD51" i="1"/>
  <c r="AN29" i="1" s="1"/>
  <c r="AV29" i="1" s="1"/>
  <c r="J52" i="1"/>
  <c r="AK30" i="1" s="1"/>
  <c r="P52" i="1"/>
  <c r="AL30" i="1" s="1"/>
  <c r="AD52" i="1"/>
  <c r="AN30" i="1" s="1"/>
  <c r="AV30" i="1" s="1"/>
  <c r="J53" i="1"/>
  <c r="AK31" i="1" s="1"/>
  <c r="AS31" i="1" s="1"/>
  <c r="AL31" i="1"/>
  <c r="AT31" i="1" s="1"/>
  <c r="AM31" i="1"/>
  <c r="AU31" i="1" s="1"/>
  <c r="AN31" i="1"/>
  <c r="AV31" i="1" s="1"/>
  <c r="J54" i="1"/>
  <c r="AK32" i="1" s="1"/>
  <c r="AS32" i="1" s="1"/>
  <c r="P54" i="1"/>
  <c r="AL32" i="1" s="1"/>
  <c r="AT32" i="1" s="1"/>
  <c r="AD54" i="1"/>
  <c r="AN32" i="1" s="1"/>
  <c r="AV32" i="1" s="1"/>
  <c r="J27" i="1"/>
  <c r="AK16" i="1" s="1"/>
  <c r="P27" i="1"/>
  <c r="AL16" i="1" s="1"/>
  <c r="W27" i="1"/>
  <c r="AM16" i="1" s="1"/>
  <c r="AD27" i="1"/>
  <c r="AK17" i="1"/>
  <c r="P28" i="1"/>
  <c r="AL17" i="1" s="1"/>
  <c r="W28" i="1"/>
  <c r="AM17" i="1" s="1"/>
  <c r="AD28" i="1"/>
  <c r="AN17" i="1" s="1"/>
  <c r="AV17" i="1" s="1"/>
  <c r="J29" i="1"/>
  <c r="AK18" i="1" s="1"/>
  <c r="P29" i="1"/>
  <c r="AL18" i="1" s="1"/>
  <c r="W29" i="1"/>
  <c r="AM18" i="1" s="1"/>
  <c r="AD29" i="1"/>
  <c r="AN18" i="1" s="1"/>
  <c r="J30" i="1"/>
  <c r="AK19" i="1" s="1"/>
  <c r="P30" i="1"/>
  <c r="AL19" i="1" s="1"/>
  <c r="W30" i="1"/>
  <c r="AM19" i="1" s="1"/>
  <c r="AU19" i="1" s="1"/>
  <c r="AD30" i="1"/>
  <c r="AN19" i="1" s="1"/>
  <c r="AV19" i="1" s="1"/>
  <c r="J31" i="1"/>
  <c r="AK20" i="1" s="1"/>
  <c r="AS20" i="1" s="1"/>
  <c r="P31" i="1"/>
  <c r="AL20" i="1" s="1"/>
  <c r="AT20" i="1" s="1"/>
  <c r="W31" i="1"/>
  <c r="AM20" i="1" s="1"/>
  <c r="AU20" i="1" s="1"/>
  <c r="AD31" i="1"/>
  <c r="AN20" i="1" s="1"/>
  <c r="J32" i="1"/>
  <c r="AK21" i="1" s="1"/>
  <c r="P32" i="1"/>
  <c r="AL21" i="1" s="1"/>
  <c r="W32" i="1"/>
  <c r="AM21" i="1" s="1"/>
  <c r="AU21" i="1" s="1"/>
  <c r="AD32" i="1"/>
  <c r="AN21" i="1" s="1"/>
  <c r="AV21" i="1" s="1"/>
  <c r="J33" i="1"/>
  <c r="AK22" i="1" s="1"/>
  <c r="AS22" i="1" s="1"/>
  <c r="P33" i="1"/>
  <c r="AL22" i="1" s="1"/>
  <c r="W33" i="1"/>
  <c r="AM22" i="1" s="1"/>
  <c r="AU22" i="1" s="1"/>
  <c r="AD33" i="1"/>
  <c r="AN22" i="1" s="1"/>
  <c r="J34" i="1"/>
  <c r="AK23" i="1" s="1"/>
  <c r="P34" i="1"/>
  <c r="AL23" i="1" s="1"/>
  <c r="W34" i="1"/>
  <c r="AM23" i="1" s="1"/>
  <c r="AU23" i="1" s="1"/>
  <c r="AD34" i="1"/>
  <c r="AN23" i="1" s="1"/>
  <c r="AV23" i="1" s="1"/>
  <c r="J8" i="1"/>
  <c r="AK7" i="1" s="1"/>
  <c r="AS7" i="1" s="1"/>
  <c r="P8" i="1"/>
  <c r="AL7" i="1" s="1"/>
  <c r="AT7" i="1" s="1"/>
  <c r="W8" i="1"/>
  <c r="AM7" i="1" s="1"/>
  <c r="AU7" i="1" s="1"/>
  <c r="AD8" i="1"/>
  <c r="AN7" i="1" s="1"/>
  <c r="J9" i="1"/>
  <c r="AK8" i="1" s="1"/>
  <c r="AS8" i="1" s="1"/>
  <c r="P9" i="1"/>
  <c r="AL8" i="1" s="1"/>
  <c r="W9" i="1"/>
  <c r="AM8" i="1" s="1"/>
  <c r="AU8" i="1" s="1"/>
  <c r="AD9" i="1"/>
  <c r="AN8" i="1" s="1"/>
  <c r="AV8" i="1" s="1"/>
  <c r="J10" i="1"/>
  <c r="P10" i="1"/>
  <c r="AL9" i="1" s="1"/>
  <c r="AT9" i="1" s="1"/>
  <c r="W10" i="1"/>
  <c r="AM9" i="1" s="1"/>
  <c r="AU9" i="1" s="1"/>
  <c r="AD10" i="1"/>
  <c r="AN9" i="1" s="1"/>
  <c r="J11" i="1"/>
  <c r="AK10" i="1" s="1"/>
  <c r="P11" i="1"/>
  <c r="AL10" i="1" s="1"/>
  <c r="AT10" i="1" s="1"/>
  <c r="W11" i="1"/>
  <c r="AM10" i="1" s="1"/>
  <c r="AU10" i="1" s="1"/>
  <c r="AD11" i="1"/>
  <c r="AN10" i="1" s="1"/>
  <c r="AV10" i="1" s="1"/>
  <c r="J12" i="1"/>
  <c r="AK11" i="1" s="1"/>
  <c r="AS11" i="1" s="1"/>
  <c r="P12" i="1"/>
  <c r="AL11" i="1" s="1"/>
  <c r="AT11" i="1" s="1"/>
  <c r="W12" i="1"/>
  <c r="AM11" i="1" s="1"/>
  <c r="AU11" i="1" s="1"/>
  <c r="AD12" i="1"/>
  <c r="AN11" i="1" s="1"/>
  <c r="J13" i="1"/>
  <c r="AK12" i="1" s="1"/>
  <c r="P13" i="1"/>
  <c r="AL12" i="1" s="1"/>
  <c r="AT12" i="1" s="1"/>
  <c r="W13" i="1"/>
  <c r="AM12" i="1" s="1"/>
  <c r="AU12" i="1" s="1"/>
  <c r="AD13" i="1"/>
  <c r="AN12" i="1" s="1"/>
  <c r="AV12" i="1" s="1"/>
  <c r="J14" i="1"/>
  <c r="AK13" i="1" s="1"/>
  <c r="AS13" i="1" s="1"/>
  <c r="P14" i="1"/>
  <c r="AL13" i="1" s="1"/>
  <c r="AT13" i="1" s="1"/>
  <c r="W14" i="1"/>
  <c r="AM13" i="1" s="1"/>
  <c r="AU13" i="1" s="1"/>
  <c r="AD14" i="1"/>
  <c r="AN13" i="1" s="1"/>
  <c r="J15" i="1"/>
  <c r="AK14" i="1" s="1"/>
  <c r="AS14" i="1" s="1"/>
  <c r="P15" i="1"/>
  <c r="AL14" i="1" s="1"/>
  <c r="AT14" i="1" s="1"/>
  <c r="W15" i="1"/>
  <c r="AM14" i="1" s="1"/>
  <c r="AU14" i="1" s="1"/>
  <c r="AD15" i="1"/>
  <c r="AN14" i="1" s="1"/>
  <c r="AV14" i="1" s="1"/>
  <c r="Q238" i="1"/>
  <c r="Q233" i="1"/>
  <c r="Z230" i="1"/>
  <c r="S230" i="1"/>
  <c r="R230" i="1"/>
  <c r="L230" i="1"/>
  <c r="K230" i="1"/>
  <c r="F230" i="1"/>
  <c r="E230" i="1"/>
  <c r="U229" i="1"/>
  <c r="N229" i="1"/>
  <c r="H229" i="1"/>
  <c r="C60" i="3"/>
  <c r="D60" i="3"/>
  <c r="C59" i="3"/>
  <c r="D59" i="3"/>
  <c r="C41" i="3"/>
  <c r="D41" i="3"/>
  <c r="C42" i="3"/>
  <c r="D42" i="3"/>
  <c r="C43" i="3"/>
  <c r="D43" i="3"/>
  <c r="C44" i="3"/>
  <c r="D44" i="3"/>
  <c r="Q101" i="3"/>
  <c r="R101" i="3"/>
  <c r="S101" i="3"/>
  <c r="R91" i="3"/>
  <c r="S91" i="3"/>
  <c r="Q91" i="3"/>
  <c r="R82" i="3"/>
  <c r="S82" i="3"/>
  <c r="Q82" i="3"/>
  <c r="R64" i="3"/>
  <c r="S64" i="3"/>
  <c r="Q64" i="3"/>
  <c r="Q47" i="3"/>
  <c r="R47" i="3"/>
  <c r="S47" i="3"/>
  <c r="Q50" i="3"/>
  <c r="R50" i="3"/>
  <c r="S50" i="3"/>
  <c r="Q51" i="3"/>
  <c r="R51" i="3"/>
  <c r="S51" i="3"/>
  <c r="R46" i="3"/>
  <c r="S46" i="3"/>
  <c r="Q46" i="3"/>
  <c r="Q23" i="3"/>
  <c r="R23" i="3"/>
  <c r="S23" i="3"/>
  <c r="R22" i="3"/>
  <c r="S22" i="3"/>
  <c r="Q22" i="3"/>
  <c r="Q14" i="3"/>
  <c r="R14" i="3"/>
  <c r="S14" i="3"/>
  <c r="Q15" i="3"/>
  <c r="R15" i="3"/>
  <c r="S15" i="3"/>
  <c r="Q16" i="3"/>
  <c r="R16" i="3"/>
  <c r="S16" i="3"/>
  <c r="R13" i="3"/>
  <c r="S13" i="3"/>
  <c r="Q13" i="3"/>
  <c r="Q5" i="3"/>
  <c r="R5" i="3"/>
  <c r="S5" i="3"/>
  <c r="Q4" i="3"/>
  <c r="R4" i="3"/>
  <c r="S4" i="3"/>
  <c r="AS45" i="1"/>
  <c r="AE78" i="1"/>
  <c r="AG46" i="1"/>
  <c r="AH46" i="1"/>
  <c r="AI46" i="1"/>
  <c r="AJ46" i="1"/>
  <c r="AG44" i="1"/>
  <c r="AH44" i="1"/>
  <c r="AI44" i="1"/>
  <c r="AJ44" i="1"/>
  <c r="AG45" i="1"/>
  <c r="AH45" i="1"/>
  <c r="AI45" i="1"/>
  <c r="AJ45" i="1"/>
  <c r="Y79" i="1"/>
  <c r="Y77" i="1"/>
  <c r="Y78" i="1"/>
  <c r="E77" i="1"/>
  <c r="E76" i="1"/>
  <c r="Y76" i="1"/>
  <c r="R169" i="1"/>
  <c r="C39" i="3"/>
  <c r="D39" i="3"/>
  <c r="C40" i="3"/>
  <c r="D40" i="3"/>
  <c r="M101" i="3"/>
  <c r="N101" i="3"/>
  <c r="O101" i="3"/>
  <c r="N100" i="3"/>
  <c r="O100" i="3"/>
  <c r="M100" i="3"/>
  <c r="N55" i="3"/>
  <c r="O55" i="3"/>
  <c r="M55" i="3"/>
  <c r="N93" i="3"/>
  <c r="O93" i="3"/>
  <c r="M93" i="3"/>
  <c r="N82" i="3"/>
  <c r="O82" i="3"/>
  <c r="M82" i="3"/>
  <c r="N73" i="3"/>
  <c r="O73" i="3"/>
  <c r="M73" i="3"/>
  <c r="N64" i="3"/>
  <c r="O64" i="3"/>
  <c r="M64" i="3"/>
  <c r="M47" i="3"/>
  <c r="N47" i="3"/>
  <c r="O47" i="3"/>
  <c r="M50" i="3"/>
  <c r="N50" i="3"/>
  <c r="O50" i="3"/>
  <c r="M51" i="3"/>
  <c r="N51" i="3"/>
  <c r="O51" i="3"/>
  <c r="N46" i="3"/>
  <c r="O46" i="3"/>
  <c r="M46" i="3"/>
  <c r="M23" i="3"/>
  <c r="N23" i="3"/>
  <c r="O23" i="3"/>
  <c r="N22" i="3"/>
  <c r="O22" i="3"/>
  <c r="M22" i="3"/>
  <c r="M16" i="3"/>
  <c r="N16" i="3"/>
  <c r="O16" i="3"/>
  <c r="M15" i="3"/>
  <c r="N15" i="3"/>
  <c r="O15" i="3"/>
  <c r="M14" i="3"/>
  <c r="N14" i="3"/>
  <c r="O14" i="3"/>
  <c r="M13" i="3"/>
  <c r="N13" i="3"/>
  <c r="O13" i="3"/>
  <c r="N62" i="1"/>
  <c r="U62" i="1"/>
  <c r="AU34" i="1" s="1"/>
  <c r="AV38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E75" i="1"/>
  <c r="Y75" i="1"/>
  <c r="E74" i="1"/>
  <c r="Y74" i="1"/>
  <c r="E73" i="1"/>
  <c r="Y73" i="1"/>
  <c r="R63" i="1"/>
  <c r="R73" i="1" s="1"/>
  <c r="R74" i="1"/>
  <c r="R75" i="1"/>
  <c r="E14" i="3"/>
  <c r="F14" i="3"/>
  <c r="G14" i="3"/>
  <c r="E15" i="3"/>
  <c r="F15" i="3"/>
  <c r="G15" i="3"/>
  <c r="E16" i="3"/>
  <c r="F16" i="3"/>
  <c r="G16" i="3"/>
  <c r="I23" i="3"/>
  <c r="J23" i="3"/>
  <c r="K23" i="3"/>
  <c r="E23" i="3"/>
  <c r="F23" i="3"/>
  <c r="G23" i="3"/>
  <c r="I100" i="3"/>
  <c r="J100" i="3"/>
  <c r="K100" i="3"/>
  <c r="I101" i="3"/>
  <c r="J101" i="3"/>
  <c r="K101" i="3"/>
  <c r="E101" i="3"/>
  <c r="F101" i="3"/>
  <c r="G101" i="3"/>
  <c r="F100" i="3"/>
  <c r="G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D100" i="3"/>
  <c r="E100" i="3"/>
  <c r="C100" i="3"/>
  <c r="F91" i="3"/>
  <c r="G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D91" i="3"/>
  <c r="J82" i="3"/>
  <c r="K82" i="3"/>
  <c r="F82" i="3"/>
  <c r="G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D82" i="3"/>
  <c r="F73" i="3"/>
  <c r="G73" i="3"/>
  <c r="C80" i="3"/>
  <c r="D80" i="3"/>
  <c r="C81" i="3"/>
  <c r="D81" i="3"/>
  <c r="C74" i="3"/>
  <c r="D74" i="3"/>
  <c r="C75" i="3"/>
  <c r="D75" i="3"/>
  <c r="C76" i="3"/>
  <c r="D76" i="3"/>
  <c r="C77" i="3"/>
  <c r="D77" i="3"/>
  <c r="C78" i="3"/>
  <c r="D78" i="3"/>
  <c r="C79" i="3"/>
  <c r="D79" i="3"/>
  <c r="D73" i="3"/>
  <c r="J64" i="3"/>
  <c r="K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D64" i="3"/>
  <c r="F64" i="3"/>
  <c r="G64" i="3"/>
  <c r="E91" i="3"/>
  <c r="C91" i="3"/>
  <c r="I82" i="3"/>
  <c r="E82" i="3"/>
  <c r="C82" i="3"/>
  <c r="E73" i="3"/>
  <c r="C73" i="3"/>
  <c r="I64" i="3"/>
  <c r="E64" i="3"/>
  <c r="C64" i="3"/>
  <c r="I14" i="3"/>
  <c r="J14" i="3"/>
  <c r="K14" i="3"/>
  <c r="I15" i="3"/>
  <c r="J15" i="3"/>
  <c r="K15" i="3"/>
  <c r="I16" i="3"/>
  <c r="J16" i="3"/>
  <c r="K16" i="3"/>
  <c r="J55" i="3"/>
  <c r="K55" i="3"/>
  <c r="F55" i="3"/>
  <c r="G55" i="3"/>
  <c r="C56" i="3"/>
  <c r="D56" i="3"/>
  <c r="C57" i="3"/>
  <c r="D57" i="3"/>
  <c r="C58" i="3"/>
  <c r="D58" i="3"/>
  <c r="D55" i="3"/>
  <c r="I37" i="3"/>
  <c r="J37" i="3"/>
  <c r="K37" i="3"/>
  <c r="I38" i="3"/>
  <c r="J38" i="3"/>
  <c r="K38" i="3"/>
  <c r="F46" i="3"/>
  <c r="G46" i="3"/>
  <c r="C47" i="3"/>
  <c r="D47" i="3"/>
  <c r="C48" i="3"/>
  <c r="D48" i="3"/>
  <c r="C49" i="3"/>
  <c r="D49" i="3"/>
  <c r="C50" i="3"/>
  <c r="D50" i="3"/>
  <c r="C51" i="3"/>
  <c r="D51" i="3"/>
  <c r="D46" i="3"/>
  <c r="I36" i="3"/>
  <c r="J36" i="3"/>
  <c r="K36" i="3"/>
  <c r="J35" i="3"/>
  <c r="K35" i="3"/>
  <c r="I35" i="3"/>
  <c r="F31" i="3"/>
  <c r="G31" i="3"/>
  <c r="J22" i="3"/>
  <c r="K22" i="3"/>
  <c r="F22" i="3"/>
  <c r="G22" i="3"/>
  <c r="J13" i="3"/>
  <c r="K13" i="3"/>
  <c r="F13" i="3"/>
  <c r="G13" i="3"/>
  <c r="I55" i="3"/>
  <c r="E55" i="3"/>
  <c r="C55" i="3"/>
  <c r="E46" i="3"/>
  <c r="C46" i="3"/>
  <c r="E31" i="3"/>
  <c r="I22" i="3"/>
  <c r="E22" i="3"/>
  <c r="I13" i="3"/>
  <c r="E13" i="3"/>
  <c r="I5" i="3"/>
  <c r="J5" i="3"/>
  <c r="K5" i="3"/>
  <c r="J4" i="3"/>
  <c r="K4" i="3"/>
  <c r="I4" i="3"/>
  <c r="E5" i="3"/>
  <c r="F5" i="3"/>
  <c r="G5" i="3"/>
  <c r="F4" i="3"/>
  <c r="G4" i="3"/>
  <c r="E4" i="3"/>
  <c r="C45" i="3"/>
  <c r="D45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D31" i="3"/>
  <c r="C31" i="3"/>
  <c r="C23" i="3"/>
  <c r="D23" i="3"/>
  <c r="C24" i="3"/>
  <c r="D24" i="3"/>
  <c r="C25" i="3"/>
  <c r="D25" i="3"/>
  <c r="D22" i="3"/>
  <c r="C22" i="3"/>
  <c r="C14" i="3"/>
  <c r="D14" i="3"/>
  <c r="C15" i="3"/>
  <c r="D15" i="3"/>
  <c r="C16" i="3"/>
  <c r="D16" i="3"/>
  <c r="D13" i="3"/>
  <c r="C13" i="3"/>
  <c r="D5" i="3"/>
  <c r="D6" i="3"/>
  <c r="D7" i="3"/>
  <c r="D8" i="3"/>
  <c r="D9" i="3"/>
  <c r="D4" i="3"/>
  <c r="C5" i="3"/>
  <c r="C6" i="3"/>
  <c r="C7" i="3"/>
  <c r="C8" i="3"/>
  <c r="C9" i="3"/>
  <c r="C4" i="3"/>
  <c r="Q69" i="1"/>
  <c r="Q70" i="1"/>
  <c r="E70" i="1"/>
  <c r="K63" i="1"/>
  <c r="K70" i="1" s="1"/>
  <c r="R70" i="1"/>
  <c r="Y70" i="1"/>
  <c r="CJ9" i="1"/>
  <c r="BW98" i="1"/>
  <c r="BW83" i="1"/>
  <c r="BW59" i="1"/>
  <c r="CR23" i="1"/>
  <c r="CR7" i="1"/>
  <c r="DD8" i="1" s="1"/>
  <c r="BW8" i="1"/>
  <c r="BE5" i="1"/>
  <c r="AM5" i="1"/>
  <c r="S210" i="1"/>
  <c r="S191" i="1"/>
  <c r="S169" i="1"/>
  <c r="S150" i="1"/>
  <c r="S131" i="1"/>
  <c r="S112" i="1"/>
  <c r="S88" i="1"/>
  <c r="S63" i="1"/>
  <c r="S44" i="1"/>
  <c r="S24" i="1"/>
  <c r="F35" i="1"/>
  <c r="G35" i="1"/>
  <c r="H35" i="1"/>
  <c r="I35" i="1"/>
  <c r="E28" i="1"/>
  <c r="E27" i="1"/>
  <c r="E30" i="1"/>
  <c r="E31" i="1"/>
  <c r="E32" i="1"/>
  <c r="E33" i="1"/>
  <c r="E34" i="1"/>
  <c r="L35" i="1"/>
  <c r="M35" i="1"/>
  <c r="N35" i="1"/>
  <c r="O35" i="1"/>
  <c r="K24" i="1"/>
  <c r="K28" i="1" s="1"/>
  <c r="K30" i="1"/>
  <c r="K31" i="1"/>
  <c r="K32" i="1"/>
  <c r="K33" i="1"/>
  <c r="K34" i="1"/>
  <c r="S35" i="1"/>
  <c r="T35" i="1"/>
  <c r="U35" i="1"/>
  <c r="V35" i="1"/>
  <c r="R24" i="1"/>
  <c r="R26" i="1" s="1"/>
  <c r="R30" i="1"/>
  <c r="R31" i="1"/>
  <c r="R32" i="1"/>
  <c r="R33" i="1"/>
  <c r="R34" i="1"/>
  <c r="Y27" i="1"/>
  <c r="Y28" i="1"/>
  <c r="Y29" i="1"/>
  <c r="Y26" i="1"/>
  <c r="Y30" i="1"/>
  <c r="Y31" i="1"/>
  <c r="Y32" i="1"/>
  <c r="Y33" i="1"/>
  <c r="Y34" i="1"/>
  <c r="Z35" i="1"/>
  <c r="AA35" i="1"/>
  <c r="AB35" i="1"/>
  <c r="AC35" i="1"/>
  <c r="E44" i="1"/>
  <c r="E47" i="1" s="1"/>
  <c r="E50" i="1"/>
  <c r="E51" i="1"/>
  <c r="E52" i="1"/>
  <c r="E53" i="1"/>
  <c r="E54" i="1"/>
  <c r="F55" i="1"/>
  <c r="G55" i="1"/>
  <c r="H55" i="1"/>
  <c r="I55" i="1"/>
  <c r="K44" i="1"/>
  <c r="K51" i="1" s="1"/>
  <c r="K52" i="1"/>
  <c r="K53" i="1"/>
  <c r="K54" i="1"/>
  <c r="L55" i="1"/>
  <c r="M55" i="1"/>
  <c r="N55" i="1"/>
  <c r="O55" i="1"/>
  <c r="R44" i="1"/>
  <c r="R49" i="1" s="1"/>
  <c r="R52" i="1"/>
  <c r="R53" i="1"/>
  <c r="R54" i="1"/>
  <c r="V55" i="1"/>
  <c r="Y46" i="1"/>
  <c r="Y48" i="1"/>
  <c r="Y49" i="1"/>
  <c r="Y50" i="1"/>
  <c r="Y51" i="1"/>
  <c r="Y52" i="1"/>
  <c r="Y53" i="1"/>
  <c r="Y54" i="1"/>
  <c r="Z55" i="1"/>
  <c r="AA55" i="1"/>
  <c r="AB55" i="1"/>
  <c r="AC55" i="1"/>
  <c r="E63" i="1"/>
  <c r="E67" i="1" s="1"/>
  <c r="E69" i="1"/>
  <c r="E71" i="1"/>
  <c r="E72" i="1"/>
  <c r="E79" i="1"/>
  <c r="F80" i="1"/>
  <c r="G80" i="1"/>
  <c r="H80" i="1"/>
  <c r="I80" i="1"/>
  <c r="K65" i="1"/>
  <c r="K66" i="1"/>
  <c r="K67" i="1"/>
  <c r="K68" i="1"/>
  <c r="K69" i="1"/>
  <c r="K71" i="1"/>
  <c r="K79" i="1"/>
  <c r="L80" i="1"/>
  <c r="M80" i="1"/>
  <c r="N80" i="1"/>
  <c r="O80" i="1"/>
  <c r="R65" i="1"/>
  <c r="R66" i="1"/>
  <c r="R67" i="1"/>
  <c r="R68" i="1"/>
  <c r="R69" i="1"/>
  <c r="R71" i="1"/>
  <c r="R72" i="1"/>
  <c r="R79" i="1"/>
  <c r="S80" i="1"/>
  <c r="T80" i="1"/>
  <c r="U80" i="1"/>
  <c r="V80" i="1"/>
  <c r="Y65" i="1"/>
  <c r="Y66" i="1"/>
  <c r="Y67" i="1"/>
  <c r="Y68" i="1"/>
  <c r="Y69" i="1"/>
  <c r="Y71" i="1"/>
  <c r="Y72" i="1"/>
  <c r="Z80" i="1"/>
  <c r="AA80" i="1"/>
  <c r="AB80" i="1"/>
  <c r="AC80" i="1"/>
  <c r="E90" i="1"/>
  <c r="E93" i="1"/>
  <c r="E94" i="1"/>
  <c r="E95" i="1"/>
  <c r="E96" i="1"/>
  <c r="E97" i="1"/>
  <c r="F104" i="1"/>
  <c r="G104" i="1"/>
  <c r="H104" i="1"/>
  <c r="I104" i="1"/>
  <c r="K90" i="1"/>
  <c r="K88" i="1"/>
  <c r="K94" i="1" s="1"/>
  <c r="L104" i="1"/>
  <c r="M104" i="1"/>
  <c r="N104" i="1"/>
  <c r="O104" i="1"/>
  <c r="R90" i="1"/>
  <c r="R91" i="1"/>
  <c r="R92" i="1"/>
  <c r="R93" i="1"/>
  <c r="R94" i="1"/>
  <c r="R95" i="1"/>
  <c r="R96" i="1"/>
  <c r="R97" i="1"/>
  <c r="S104" i="1"/>
  <c r="T104" i="1"/>
  <c r="U104" i="1"/>
  <c r="V104" i="1"/>
  <c r="Y90" i="1"/>
  <c r="Y91" i="1"/>
  <c r="Y92" i="1"/>
  <c r="Y93" i="1"/>
  <c r="Y94" i="1"/>
  <c r="Y95" i="1"/>
  <c r="Y96" i="1"/>
  <c r="Y97" i="1"/>
  <c r="Z104" i="1"/>
  <c r="AA104" i="1"/>
  <c r="AB104" i="1"/>
  <c r="AC104" i="1"/>
  <c r="E112" i="1"/>
  <c r="E116" i="1" s="1"/>
  <c r="E118" i="1"/>
  <c r="E119" i="1"/>
  <c r="E120" i="1"/>
  <c r="E121" i="1"/>
  <c r="E122" i="1"/>
  <c r="F123" i="1"/>
  <c r="G123" i="1"/>
  <c r="H123" i="1"/>
  <c r="I123" i="1"/>
  <c r="K112" i="1"/>
  <c r="K118" i="1" s="1"/>
  <c r="K120" i="1"/>
  <c r="K121" i="1"/>
  <c r="K122" i="1"/>
  <c r="L123" i="1"/>
  <c r="M123" i="1"/>
  <c r="N123" i="1"/>
  <c r="O123" i="1"/>
  <c r="R112" i="1"/>
  <c r="R114" i="1" s="1"/>
  <c r="R118" i="1"/>
  <c r="R119" i="1"/>
  <c r="R120" i="1"/>
  <c r="R121" i="1"/>
  <c r="R122" i="1"/>
  <c r="S123" i="1"/>
  <c r="T123" i="1"/>
  <c r="U123" i="1"/>
  <c r="V123" i="1"/>
  <c r="Y114" i="1"/>
  <c r="Y115" i="1"/>
  <c r="Y116" i="1"/>
  <c r="Y117" i="1"/>
  <c r="Y118" i="1"/>
  <c r="Y119" i="1"/>
  <c r="Y120" i="1"/>
  <c r="Y121" i="1"/>
  <c r="Y122" i="1"/>
  <c r="Z123" i="1"/>
  <c r="AA123" i="1"/>
  <c r="AB123" i="1"/>
  <c r="AC123" i="1"/>
  <c r="E131" i="1"/>
  <c r="E135" i="1" s="1"/>
  <c r="E137" i="1"/>
  <c r="E138" i="1"/>
  <c r="E139" i="1"/>
  <c r="E140" i="1"/>
  <c r="E141" i="1"/>
  <c r="F142" i="1"/>
  <c r="G142" i="1"/>
  <c r="H142" i="1"/>
  <c r="I142" i="1"/>
  <c r="K131" i="1"/>
  <c r="K135" i="1" s="1"/>
  <c r="K138" i="1"/>
  <c r="K139" i="1"/>
  <c r="K140" i="1"/>
  <c r="K141" i="1"/>
  <c r="L142" i="1"/>
  <c r="M142" i="1"/>
  <c r="N142" i="1"/>
  <c r="O142" i="1"/>
  <c r="R131" i="1"/>
  <c r="R137" i="1"/>
  <c r="R138" i="1"/>
  <c r="R139" i="1"/>
  <c r="R140" i="1"/>
  <c r="R141" i="1"/>
  <c r="S142" i="1"/>
  <c r="T142" i="1"/>
  <c r="U142" i="1"/>
  <c r="V142" i="1"/>
  <c r="Y138" i="1"/>
  <c r="Y139" i="1"/>
  <c r="Y140" i="1"/>
  <c r="Y133" i="1"/>
  <c r="Y134" i="1"/>
  <c r="Y135" i="1"/>
  <c r="Y136" i="1"/>
  <c r="Y137" i="1"/>
  <c r="Y141" i="1"/>
  <c r="Z142" i="1"/>
  <c r="AA142" i="1"/>
  <c r="AB142" i="1"/>
  <c r="AC142" i="1"/>
  <c r="E152" i="1"/>
  <c r="E155" i="1"/>
  <c r="E156" i="1"/>
  <c r="E157" i="1"/>
  <c r="E158" i="1"/>
  <c r="E159" i="1"/>
  <c r="E160" i="1"/>
  <c r="F161" i="1"/>
  <c r="G161" i="1"/>
  <c r="H161" i="1"/>
  <c r="I161" i="1"/>
  <c r="K152" i="1"/>
  <c r="K153" i="1"/>
  <c r="K158" i="1"/>
  <c r="K159" i="1"/>
  <c r="K160" i="1"/>
  <c r="L161" i="1"/>
  <c r="M161" i="1"/>
  <c r="N161" i="1"/>
  <c r="O161" i="1"/>
  <c r="R152" i="1"/>
  <c r="R153" i="1"/>
  <c r="R154" i="1"/>
  <c r="R155" i="1"/>
  <c r="R156" i="1"/>
  <c r="R157" i="1"/>
  <c r="R158" i="1"/>
  <c r="R159" i="1"/>
  <c r="R160" i="1"/>
  <c r="S161" i="1"/>
  <c r="T161" i="1"/>
  <c r="U161" i="1"/>
  <c r="V161" i="1"/>
  <c r="Y152" i="1"/>
  <c r="Y153" i="1"/>
  <c r="Y154" i="1"/>
  <c r="Y155" i="1"/>
  <c r="Y156" i="1"/>
  <c r="Y157" i="1"/>
  <c r="Y158" i="1"/>
  <c r="Y159" i="1"/>
  <c r="Y160" i="1"/>
  <c r="Z161" i="1"/>
  <c r="AA161" i="1"/>
  <c r="AB161" i="1"/>
  <c r="AC161" i="1"/>
  <c r="E191" i="1"/>
  <c r="E193" i="1" s="1"/>
  <c r="E169" i="1"/>
  <c r="F183" i="1"/>
  <c r="G183" i="1"/>
  <c r="H183" i="1"/>
  <c r="I183" i="1"/>
  <c r="K169" i="1"/>
  <c r="L183" i="1"/>
  <c r="M183" i="1"/>
  <c r="N183" i="1"/>
  <c r="O183" i="1"/>
  <c r="S183" i="1"/>
  <c r="T183" i="1"/>
  <c r="U183" i="1"/>
  <c r="V183" i="1"/>
  <c r="Z183" i="1"/>
  <c r="AA183" i="1"/>
  <c r="AB183" i="1"/>
  <c r="AC183" i="1"/>
  <c r="E199" i="1"/>
  <c r="E200" i="1"/>
  <c r="E201" i="1"/>
  <c r="F202" i="1"/>
  <c r="G202" i="1"/>
  <c r="H202" i="1"/>
  <c r="I202" i="1"/>
  <c r="K191" i="1"/>
  <c r="K194" i="1" s="1"/>
  <c r="K195" i="1"/>
  <c r="K196" i="1"/>
  <c r="K198" i="1"/>
  <c r="K200" i="1"/>
  <c r="K201" i="1"/>
  <c r="L202" i="1"/>
  <c r="M202" i="1"/>
  <c r="N202" i="1"/>
  <c r="O202" i="1"/>
  <c r="R193" i="1"/>
  <c r="R191" i="1"/>
  <c r="R194" i="1" s="1"/>
  <c r="R199" i="1"/>
  <c r="R200" i="1"/>
  <c r="R201" i="1"/>
  <c r="S202" i="1"/>
  <c r="T202" i="1"/>
  <c r="U202" i="1"/>
  <c r="V202" i="1"/>
  <c r="Y193" i="1"/>
  <c r="Y194" i="1"/>
  <c r="Y195" i="1"/>
  <c r="Y196" i="1"/>
  <c r="Y197" i="1"/>
  <c r="Y198" i="1"/>
  <c r="Y199" i="1"/>
  <c r="Y200" i="1"/>
  <c r="Y201" i="1"/>
  <c r="Z202" i="1"/>
  <c r="AA202" i="1"/>
  <c r="AB202" i="1"/>
  <c r="AC202" i="1"/>
  <c r="F16" i="1"/>
  <c r="G16" i="1"/>
  <c r="H16" i="1"/>
  <c r="I16" i="1"/>
  <c r="E11" i="1"/>
  <c r="E12" i="1"/>
  <c r="E13" i="1"/>
  <c r="E14" i="1"/>
  <c r="E15" i="1"/>
  <c r="L16" i="1"/>
  <c r="M16" i="1"/>
  <c r="N16" i="1"/>
  <c r="O16" i="1"/>
  <c r="K5" i="1"/>
  <c r="K8" i="1" s="1"/>
  <c r="K12" i="1"/>
  <c r="K13" i="1"/>
  <c r="K14" i="1"/>
  <c r="K15" i="1"/>
  <c r="S16" i="1"/>
  <c r="T16" i="1"/>
  <c r="U16" i="1"/>
  <c r="V16" i="1"/>
  <c r="R5" i="1"/>
  <c r="R11" i="1" s="1"/>
  <c r="R9" i="1"/>
  <c r="R10" i="1"/>
  <c r="R13" i="1"/>
  <c r="R14" i="1"/>
  <c r="R15" i="1"/>
  <c r="BU59" i="1"/>
  <c r="BV59" i="1"/>
  <c r="BX59" i="1"/>
  <c r="BU83" i="1"/>
  <c r="BV83" i="1"/>
  <c r="BX83" i="1"/>
  <c r="BX98" i="1"/>
  <c r="BX8" i="1"/>
  <c r="BV98" i="1"/>
  <c r="BU98" i="1"/>
  <c r="BF5" i="1"/>
  <c r="BD5" i="1"/>
  <c r="BC5" i="1"/>
  <c r="AU109" i="1"/>
  <c r="AU111" i="1"/>
  <c r="AU113" i="1"/>
  <c r="AU115" i="1"/>
  <c r="J212" i="1"/>
  <c r="AK107" i="1" s="1"/>
  <c r="P212" i="1"/>
  <c r="AL107" i="1" s="1"/>
  <c r="AT107" i="1" s="1"/>
  <c r="W212" i="1"/>
  <c r="AM107" i="1" s="1"/>
  <c r="AU107" i="1" s="1"/>
  <c r="AD212" i="1"/>
  <c r="AN107" i="1" s="1"/>
  <c r="AV107" i="1" s="1"/>
  <c r="H190" i="1"/>
  <c r="N190" i="1"/>
  <c r="U190" i="1"/>
  <c r="J193" i="1"/>
  <c r="AK93" i="1" s="1"/>
  <c r="P193" i="1"/>
  <c r="AL93" i="1" s="1"/>
  <c r="W193" i="1"/>
  <c r="AM93" i="1" s="1"/>
  <c r="AU93" i="1" s="1"/>
  <c r="AD193" i="1"/>
  <c r="AN93" i="1" s="1"/>
  <c r="AV93" i="1" s="1"/>
  <c r="H168" i="1"/>
  <c r="AS88" i="1" s="1"/>
  <c r="N168" i="1"/>
  <c r="U168" i="1"/>
  <c r="AT91" i="1"/>
  <c r="AS92" i="1"/>
  <c r="AK84" i="1"/>
  <c r="AS84" i="1" s="1"/>
  <c r="AL84" i="1"/>
  <c r="H149" i="1"/>
  <c r="N149" i="1"/>
  <c r="U149" i="1"/>
  <c r="J152" i="1"/>
  <c r="AK75" i="1" s="1"/>
  <c r="P152" i="1"/>
  <c r="AL75" i="1" s="1"/>
  <c r="AT75" i="1" s="1"/>
  <c r="W152" i="1"/>
  <c r="AM75" i="1" s="1"/>
  <c r="AD152" i="1"/>
  <c r="AN75" i="1" s="1"/>
  <c r="AV75" i="1" s="1"/>
  <c r="H130" i="1"/>
  <c r="N130" i="1"/>
  <c r="U130" i="1"/>
  <c r="AU68" i="1" s="1"/>
  <c r="AU70" i="1"/>
  <c r="AU72" i="1"/>
  <c r="J133" i="1"/>
  <c r="AK66" i="1" s="1"/>
  <c r="P133" i="1"/>
  <c r="W133" i="1"/>
  <c r="AM66" i="1" s="1"/>
  <c r="AU66" i="1" s="1"/>
  <c r="AD133" i="1"/>
  <c r="AN66" i="1" s="1"/>
  <c r="AV66" i="1" s="1"/>
  <c r="H111" i="1"/>
  <c r="N111" i="1"/>
  <c r="U111" i="1"/>
  <c r="J114" i="1"/>
  <c r="AK57" i="1" s="1"/>
  <c r="P114" i="1"/>
  <c r="AL57" i="1" s="1"/>
  <c r="W114" i="1"/>
  <c r="AM57" i="1" s="1"/>
  <c r="AD114" i="1"/>
  <c r="AB124" i="1" s="1"/>
  <c r="H87" i="1"/>
  <c r="N87" i="1"/>
  <c r="U87" i="1"/>
  <c r="AT56" i="1"/>
  <c r="J90" i="1"/>
  <c r="P90" i="1"/>
  <c r="AL48" i="1" s="1"/>
  <c r="AT48" i="1" s="1"/>
  <c r="W90" i="1"/>
  <c r="AM48" i="1" s="1"/>
  <c r="AD90" i="1"/>
  <c r="AN48" i="1" s="1"/>
  <c r="AV48" i="1" s="1"/>
  <c r="J65" i="1"/>
  <c r="AK33" i="1" s="1"/>
  <c r="AS33" i="1" s="1"/>
  <c r="P65" i="1"/>
  <c r="W65" i="1"/>
  <c r="AM33" i="1" s="1"/>
  <c r="AD65" i="1"/>
  <c r="AN33" i="1" s="1"/>
  <c r="AV33" i="1" s="1"/>
  <c r="H43" i="1"/>
  <c r="N43" i="1"/>
  <c r="U43" i="1"/>
  <c r="AU27" i="1" s="1"/>
  <c r="AT30" i="1"/>
  <c r="J46" i="1"/>
  <c r="AK24" i="1" s="1"/>
  <c r="P46" i="1"/>
  <c r="AL24" i="1" s="1"/>
  <c r="AM24" i="1"/>
  <c r="AD46" i="1"/>
  <c r="AN24" i="1" s="1"/>
  <c r="AV24" i="1" s="1"/>
  <c r="H23" i="1"/>
  <c r="N23" i="1"/>
  <c r="AT16" i="1" s="1"/>
  <c r="U23" i="1"/>
  <c r="AS19" i="1"/>
  <c r="AS21" i="1"/>
  <c r="AT22" i="1"/>
  <c r="AS23" i="1"/>
  <c r="J26" i="1"/>
  <c r="AK15" i="1" s="1"/>
  <c r="P26" i="1"/>
  <c r="AL15" i="1" s="1"/>
  <c r="W26" i="1"/>
  <c r="AM15" i="1" s="1"/>
  <c r="AD26" i="1"/>
  <c r="AN15" i="1" s="1"/>
  <c r="AV15" i="1" s="1"/>
  <c r="AS10" i="1"/>
  <c r="J7" i="1"/>
  <c r="AK6" i="1" s="1"/>
  <c r="P7" i="1"/>
  <c r="AL6" i="1" s="1"/>
  <c r="AT6" i="1" s="1"/>
  <c r="AM6" i="1"/>
  <c r="AU6" i="1" s="1"/>
  <c r="AN6" i="1"/>
  <c r="AV6" i="1" s="1"/>
  <c r="AG108" i="1"/>
  <c r="AH108" i="1"/>
  <c r="AI108" i="1"/>
  <c r="AJ108" i="1"/>
  <c r="AG109" i="1"/>
  <c r="AH109" i="1"/>
  <c r="AI109" i="1"/>
  <c r="AJ109" i="1"/>
  <c r="AG110" i="1"/>
  <c r="AH110" i="1"/>
  <c r="AI110" i="1"/>
  <c r="AJ110" i="1"/>
  <c r="AG111" i="1"/>
  <c r="AH111" i="1"/>
  <c r="AI111" i="1"/>
  <c r="AJ111" i="1"/>
  <c r="AG112" i="1"/>
  <c r="AH112" i="1"/>
  <c r="AI112" i="1"/>
  <c r="AJ112" i="1"/>
  <c r="AG113" i="1"/>
  <c r="AH113" i="1"/>
  <c r="AI113" i="1"/>
  <c r="AJ113" i="1"/>
  <c r="AG114" i="1"/>
  <c r="AH114" i="1"/>
  <c r="AI114" i="1"/>
  <c r="AJ114" i="1"/>
  <c r="AG115" i="1"/>
  <c r="AH115" i="1"/>
  <c r="AI115" i="1"/>
  <c r="AJ115" i="1"/>
  <c r="AG94" i="1"/>
  <c r="AH94" i="1"/>
  <c r="AI94" i="1"/>
  <c r="AJ94" i="1"/>
  <c r="AG95" i="1"/>
  <c r="AH95" i="1"/>
  <c r="AI95" i="1"/>
  <c r="AJ95" i="1"/>
  <c r="AG96" i="1"/>
  <c r="AH96" i="1"/>
  <c r="AI96" i="1"/>
  <c r="AJ96" i="1"/>
  <c r="AG97" i="1"/>
  <c r="AH97" i="1"/>
  <c r="AI97" i="1"/>
  <c r="AJ97" i="1"/>
  <c r="AG103" i="1"/>
  <c r="AH103" i="1"/>
  <c r="AI103" i="1"/>
  <c r="AJ103" i="1"/>
  <c r="AG104" i="1"/>
  <c r="AH104" i="1"/>
  <c r="AI104" i="1"/>
  <c r="AJ104" i="1"/>
  <c r="AG105" i="1"/>
  <c r="AH105" i="1"/>
  <c r="AI105" i="1"/>
  <c r="AJ105" i="1"/>
  <c r="AG106" i="1"/>
  <c r="AH106" i="1"/>
  <c r="AI106" i="1"/>
  <c r="AJ106" i="1"/>
  <c r="AG85" i="1"/>
  <c r="AH85" i="1"/>
  <c r="AI85" i="1"/>
  <c r="AJ85" i="1"/>
  <c r="AG86" i="1"/>
  <c r="AH86" i="1"/>
  <c r="AI86" i="1"/>
  <c r="AJ86" i="1"/>
  <c r="AG87" i="1"/>
  <c r="AH87" i="1"/>
  <c r="AI87" i="1"/>
  <c r="AJ87" i="1"/>
  <c r="AG88" i="1"/>
  <c r="AH88" i="1"/>
  <c r="AI88" i="1"/>
  <c r="AJ88" i="1"/>
  <c r="AG89" i="1"/>
  <c r="AH89" i="1"/>
  <c r="AI89" i="1"/>
  <c r="AJ89" i="1"/>
  <c r="AG90" i="1"/>
  <c r="AH90" i="1"/>
  <c r="AI90" i="1"/>
  <c r="AJ90" i="1"/>
  <c r="AG91" i="1"/>
  <c r="AH91" i="1"/>
  <c r="AI91" i="1"/>
  <c r="AJ91" i="1"/>
  <c r="AG92" i="1"/>
  <c r="AH92" i="1"/>
  <c r="AI92" i="1"/>
  <c r="AJ92" i="1"/>
  <c r="AG76" i="1"/>
  <c r="AH76" i="1"/>
  <c r="AI76" i="1"/>
  <c r="AJ76" i="1"/>
  <c r="AG77" i="1"/>
  <c r="AH77" i="1"/>
  <c r="AI77" i="1"/>
  <c r="AJ77" i="1"/>
  <c r="AG78" i="1"/>
  <c r="AH78" i="1"/>
  <c r="AI78" i="1"/>
  <c r="AJ78" i="1"/>
  <c r="AG79" i="1"/>
  <c r="AH79" i="1"/>
  <c r="AI79" i="1"/>
  <c r="AJ79" i="1"/>
  <c r="AG80" i="1"/>
  <c r="AH80" i="1"/>
  <c r="AI80" i="1"/>
  <c r="AJ80" i="1"/>
  <c r="AG81" i="1"/>
  <c r="AH81" i="1"/>
  <c r="AI81" i="1"/>
  <c r="AJ81" i="1"/>
  <c r="AG82" i="1"/>
  <c r="AH82" i="1"/>
  <c r="AI82" i="1"/>
  <c r="AJ82" i="1"/>
  <c r="AG83" i="1"/>
  <c r="AH83" i="1"/>
  <c r="AI83" i="1"/>
  <c r="AJ83" i="1"/>
  <c r="AG67" i="1"/>
  <c r="AH67" i="1"/>
  <c r="AI67" i="1"/>
  <c r="AJ67" i="1"/>
  <c r="AG68" i="1"/>
  <c r="AH68" i="1"/>
  <c r="AI68" i="1"/>
  <c r="AJ68" i="1"/>
  <c r="AG69" i="1"/>
  <c r="AH69" i="1"/>
  <c r="AI69" i="1"/>
  <c r="AJ69" i="1"/>
  <c r="AG70" i="1"/>
  <c r="AH70" i="1"/>
  <c r="AI70" i="1"/>
  <c r="AJ70" i="1"/>
  <c r="AG71" i="1"/>
  <c r="AH71" i="1"/>
  <c r="AI71" i="1"/>
  <c r="AJ71" i="1"/>
  <c r="AG72" i="1"/>
  <c r="AH72" i="1"/>
  <c r="AI72" i="1"/>
  <c r="AJ72" i="1"/>
  <c r="AG73" i="1"/>
  <c r="AH73" i="1"/>
  <c r="AI73" i="1"/>
  <c r="AJ73" i="1"/>
  <c r="AG74" i="1"/>
  <c r="AH74" i="1"/>
  <c r="AI74" i="1"/>
  <c r="AJ74" i="1"/>
  <c r="AG58" i="1"/>
  <c r="AH58" i="1"/>
  <c r="AI58" i="1"/>
  <c r="AJ58" i="1"/>
  <c r="AG59" i="1"/>
  <c r="AH59" i="1"/>
  <c r="AI59" i="1"/>
  <c r="AJ59" i="1"/>
  <c r="AG60" i="1"/>
  <c r="AH60" i="1"/>
  <c r="AI60" i="1"/>
  <c r="AJ60" i="1"/>
  <c r="AG61" i="1"/>
  <c r="AH61" i="1"/>
  <c r="AI61" i="1"/>
  <c r="AJ61" i="1"/>
  <c r="AG62" i="1"/>
  <c r="AH62" i="1"/>
  <c r="AI62" i="1"/>
  <c r="AJ62" i="1"/>
  <c r="AG63" i="1"/>
  <c r="AH63" i="1"/>
  <c r="AI63" i="1"/>
  <c r="AJ63" i="1"/>
  <c r="AG64" i="1"/>
  <c r="AH64" i="1"/>
  <c r="AI64" i="1"/>
  <c r="AJ64" i="1"/>
  <c r="AG65" i="1"/>
  <c r="AH65" i="1"/>
  <c r="AI65" i="1"/>
  <c r="AJ65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G55" i="1"/>
  <c r="AH55" i="1"/>
  <c r="AI55" i="1"/>
  <c r="AG56" i="1"/>
  <c r="AH56" i="1"/>
  <c r="AI56" i="1"/>
  <c r="AG34" i="1"/>
  <c r="AH34" i="1"/>
  <c r="AI34" i="1"/>
  <c r="AG25" i="1"/>
  <c r="AH25" i="1"/>
  <c r="AI25" i="1"/>
  <c r="AG26" i="1"/>
  <c r="AH26" i="1"/>
  <c r="AI26" i="1"/>
  <c r="AG27" i="1"/>
  <c r="AH27" i="1"/>
  <c r="AI27" i="1"/>
  <c r="AG28" i="1"/>
  <c r="AH28" i="1"/>
  <c r="AI28" i="1"/>
  <c r="AG29" i="1"/>
  <c r="AH29" i="1"/>
  <c r="AI29" i="1"/>
  <c r="AG30" i="1"/>
  <c r="AH30" i="1"/>
  <c r="AI30" i="1"/>
  <c r="AG31" i="1"/>
  <c r="AH31" i="1"/>
  <c r="AI31" i="1"/>
  <c r="AG32" i="1"/>
  <c r="AH32" i="1"/>
  <c r="AI32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23" i="1"/>
  <c r="AH23" i="1"/>
  <c r="AI23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I6" i="1"/>
  <c r="AH6" i="1"/>
  <c r="AG7" i="1"/>
  <c r="AG8" i="1"/>
  <c r="AG9" i="1"/>
  <c r="AG10" i="1"/>
  <c r="AG11" i="1"/>
  <c r="AG12" i="1"/>
  <c r="AG13" i="1"/>
  <c r="AG14" i="1"/>
  <c r="AG6" i="1"/>
  <c r="AJ28" i="1"/>
  <c r="AJ29" i="1"/>
  <c r="AJ30" i="1"/>
  <c r="AJ31" i="1"/>
  <c r="AJ32" i="1"/>
  <c r="Q140" i="1"/>
  <c r="X141" i="1"/>
  <c r="Q120" i="1"/>
  <c r="Q121" i="1"/>
  <c r="Q122" i="1"/>
  <c r="AE122" i="1" s="1"/>
  <c r="AE158" i="1"/>
  <c r="Q157" i="1"/>
  <c r="Q159" i="1"/>
  <c r="Q160" i="1"/>
  <c r="AB222" i="1"/>
  <c r="AA222" i="1"/>
  <c r="Z222" i="1"/>
  <c r="Y212" i="1"/>
  <c r="Y213" i="1"/>
  <c r="Y215" i="1"/>
  <c r="Y216" i="1"/>
  <c r="Y217" i="1"/>
  <c r="Y218" i="1"/>
  <c r="V222" i="1"/>
  <c r="U222" i="1"/>
  <c r="T222" i="1"/>
  <c r="S222" i="1"/>
  <c r="R213" i="1"/>
  <c r="R214" i="1"/>
  <c r="R215" i="1"/>
  <c r="R216" i="1"/>
  <c r="O222" i="1"/>
  <c r="N222" i="1"/>
  <c r="M222" i="1"/>
  <c r="L222" i="1"/>
  <c r="K212" i="1"/>
  <c r="K213" i="1"/>
  <c r="K218" i="1"/>
  <c r="I222" i="1"/>
  <c r="H222" i="1"/>
  <c r="G222" i="1"/>
  <c r="F222" i="1"/>
  <c r="E216" i="1"/>
  <c r="E217" i="1"/>
  <c r="E218" i="1"/>
  <c r="Q199" i="1"/>
  <c r="AE199" i="1" s="1"/>
  <c r="Q200" i="1"/>
  <c r="X200" i="1"/>
  <c r="AE215" i="1"/>
  <c r="Q217" i="1"/>
  <c r="Q221" i="1"/>
  <c r="AJ55" i="1"/>
  <c r="AJ56" i="1"/>
  <c r="Q79" i="1"/>
  <c r="X30" i="1"/>
  <c r="Q30" i="1"/>
  <c r="AJ21" i="1"/>
  <c r="AJ22" i="1"/>
  <c r="AJ23" i="1"/>
  <c r="Q15" i="1"/>
  <c r="AJ14" i="1"/>
  <c r="AG107" i="1"/>
  <c r="AG93" i="1"/>
  <c r="AG84" i="1"/>
  <c r="AG75" i="1"/>
  <c r="AG66" i="1"/>
  <c r="AG57" i="1"/>
  <c r="AG48" i="1"/>
  <c r="AG33" i="1"/>
  <c r="X213" i="1"/>
  <c r="Q134" i="1"/>
  <c r="AK5" i="1"/>
  <c r="AL5" i="1"/>
  <c r="AN5" i="1"/>
  <c r="AJ6" i="1"/>
  <c r="AJ7" i="1"/>
  <c r="CL7" i="1"/>
  <c r="DB8" i="1" s="1"/>
  <c r="CO7" i="1"/>
  <c r="DC8" i="1" s="1"/>
  <c r="CU7" i="1"/>
  <c r="DE8" i="1" s="1"/>
  <c r="AJ8" i="1"/>
  <c r="AJ9" i="1"/>
  <c r="AJ10" i="1"/>
  <c r="BU8" i="1"/>
  <c r="BV8" i="1"/>
  <c r="CJ10" i="1"/>
  <c r="AJ11" i="1"/>
  <c r="CJ11" i="1"/>
  <c r="AJ12" i="1"/>
  <c r="CJ12" i="1"/>
  <c r="AJ13" i="1"/>
  <c r="CJ13" i="1"/>
  <c r="AG15" i="1"/>
  <c r="AH15" i="1"/>
  <c r="AI15" i="1"/>
  <c r="AJ15" i="1"/>
  <c r="CJ14" i="1"/>
  <c r="AJ16" i="1"/>
  <c r="CJ15" i="1"/>
  <c r="AJ17" i="1"/>
  <c r="CJ16" i="1"/>
  <c r="AJ18" i="1"/>
  <c r="CJ17" i="1"/>
  <c r="AJ19" i="1"/>
  <c r="CJ18" i="1"/>
  <c r="AJ20" i="1"/>
  <c r="CJ19" i="1"/>
  <c r="AC222" i="1"/>
  <c r="AG24" i="1"/>
  <c r="AH24" i="1"/>
  <c r="AI24" i="1"/>
  <c r="AJ24" i="1"/>
  <c r="F24" i="1"/>
  <c r="L24" i="1"/>
  <c r="Z24" i="1"/>
  <c r="AJ25" i="1"/>
  <c r="CL23" i="1"/>
  <c r="CO23" i="1"/>
  <c r="CU23" i="1"/>
  <c r="AJ26" i="1"/>
  <c r="AJ27" i="1"/>
  <c r="X27" i="1"/>
  <c r="AH33" i="1"/>
  <c r="AI33" i="1"/>
  <c r="AJ33" i="1"/>
  <c r="AJ34" i="1"/>
  <c r="AH48" i="1"/>
  <c r="AI48" i="1"/>
  <c r="AJ48" i="1"/>
  <c r="AJ49" i="1"/>
  <c r="AJ50" i="1"/>
  <c r="F44" i="1"/>
  <c r="L44" i="1"/>
  <c r="Z44" i="1"/>
  <c r="AJ51" i="1"/>
  <c r="AJ52" i="1"/>
  <c r="AJ53" i="1"/>
  <c r="AJ54" i="1"/>
  <c r="AH57" i="1"/>
  <c r="AI57" i="1"/>
  <c r="AJ57" i="1"/>
  <c r="AH66" i="1"/>
  <c r="AI66" i="1"/>
  <c r="AJ66" i="1"/>
  <c r="F63" i="1"/>
  <c r="L63" i="1"/>
  <c r="Z63" i="1"/>
  <c r="AH75" i="1"/>
  <c r="AI75" i="1"/>
  <c r="AJ75" i="1"/>
  <c r="H81" i="1"/>
  <c r="AH84" i="1"/>
  <c r="AI84" i="1"/>
  <c r="AJ84" i="1"/>
  <c r="F88" i="1"/>
  <c r="L88" i="1"/>
  <c r="Z88" i="1"/>
  <c r="AH93" i="1"/>
  <c r="AI93" i="1"/>
  <c r="AJ93" i="1"/>
  <c r="Q92" i="1"/>
  <c r="X92" i="1"/>
  <c r="Q93" i="1"/>
  <c r="AH107" i="1"/>
  <c r="AI107" i="1"/>
  <c r="AJ107" i="1"/>
  <c r="H105" i="1"/>
  <c r="F112" i="1"/>
  <c r="L112" i="1"/>
  <c r="Z112" i="1"/>
  <c r="Q115" i="1"/>
  <c r="F131" i="1"/>
  <c r="L131" i="1"/>
  <c r="Z131" i="1"/>
  <c r="F150" i="1"/>
  <c r="L150" i="1"/>
  <c r="Z150" i="1"/>
  <c r="F169" i="1"/>
  <c r="L169" i="1"/>
  <c r="Z169" i="1"/>
  <c r="F191" i="1"/>
  <c r="L191" i="1"/>
  <c r="Z191" i="1"/>
  <c r="X194" i="1"/>
  <c r="X195" i="1"/>
  <c r="F210" i="1"/>
  <c r="L210" i="1"/>
  <c r="Z210" i="1"/>
  <c r="Q213" i="1"/>
  <c r="AU29" i="1" l="1"/>
  <c r="AE236" i="1"/>
  <c r="Q212" i="1"/>
  <c r="AB203" i="1"/>
  <c r="E198" i="1"/>
  <c r="R197" i="1"/>
  <c r="X15" i="1"/>
  <c r="Q14" i="1"/>
  <c r="AU33" i="1"/>
  <c r="E197" i="1"/>
  <c r="AT122" i="1"/>
  <c r="K117" i="1"/>
  <c r="R117" i="1"/>
  <c r="R116" i="1"/>
  <c r="K96" i="1"/>
  <c r="K133" i="1"/>
  <c r="R115" i="1"/>
  <c r="K116" i="1"/>
  <c r="K97" i="1"/>
  <c r="K91" i="1"/>
  <c r="K27" i="1"/>
  <c r="K199" i="1"/>
  <c r="K197" i="1"/>
  <c r="AT25" i="1"/>
  <c r="R51" i="1"/>
  <c r="K49" i="1"/>
  <c r="K47" i="1"/>
  <c r="AS47" i="1"/>
  <c r="AW47" i="1" s="1"/>
  <c r="AO47" i="1"/>
  <c r="R196" i="1"/>
  <c r="AU28" i="1"/>
  <c r="AT35" i="1"/>
  <c r="AT34" i="1"/>
  <c r="AT54" i="1"/>
  <c r="AT60" i="1"/>
  <c r="AT59" i="1"/>
  <c r="AT76" i="1"/>
  <c r="AS103" i="1"/>
  <c r="AS97" i="1"/>
  <c r="AU96" i="1"/>
  <c r="Q239" i="1"/>
  <c r="K235" i="1"/>
  <c r="K238" i="1"/>
  <c r="AU89" i="1"/>
  <c r="AD162" i="1"/>
  <c r="CT16" i="1" s="1"/>
  <c r="R50" i="1"/>
  <c r="K26" i="1"/>
  <c r="AT29" i="1"/>
  <c r="AU39" i="1"/>
  <c r="AS53" i="1"/>
  <c r="AS52" i="1"/>
  <c r="AU60" i="1"/>
  <c r="AU59" i="1"/>
  <c r="AU78" i="1"/>
  <c r="AU77" i="1"/>
  <c r="AT104" i="1"/>
  <c r="AT97" i="1"/>
  <c r="AL124" i="1"/>
  <c r="AT124" i="1" s="1"/>
  <c r="AE243" i="1"/>
  <c r="Q243" i="1"/>
  <c r="X243" i="1"/>
  <c r="X65" i="1"/>
  <c r="X235" i="1"/>
  <c r="X239" i="1"/>
  <c r="AK113" i="1"/>
  <c r="Q218" i="1"/>
  <c r="Q198" i="1"/>
  <c r="Q171" i="1"/>
  <c r="H184" i="1"/>
  <c r="Q117" i="1"/>
  <c r="X135" i="1"/>
  <c r="Q66" i="1"/>
  <c r="E68" i="1"/>
  <c r="AS17" i="1"/>
  <c r="Q11" i="1"/>
  <c r="AE11" i="1" s="1"/>
  <c r="Q91" i="1"/>
  <c r="Q28" i="1"/>
  <c r="AO18" i="1"/>
  <c r="Q194" i="1"/>
  <c r="Q9" i="1"/>
  <c r="X9" i="1"/>
  <c r="Q7" i="1"/>
  <c r="AS85" i="1"/>
  <c r="AT90" i="1"/>
  <c r="AS36" i="1"/>
  <c r="AE70" i="1"/>
  <c r="AO22" i="1"/>
  <c r="AO56" i="1"/>
  <c r="Q139" i="1"/>
  <c r="R183" i="1"/>
  <c r="Q176" i="1"/>
  <c r="AO121" i="1"/>
  <c r="H245" i="1"/>
  <c r="AO97" i="1"/>
  <c r="AE153" i="1"/>
  <c r="AS67" i="1"/>
  <c r="Y214" i="1"/>
  <c r="AS51" i="1"/>
  <c r="T56" i="3"/>
  <c r="T115" i="3"/>
  <c r="T112" i="3"/>
  <c r="H46" i="3"/>
  <c r="H73" i="3"/>
  <c r="E213" i="1"/>
  <c r="E115" i="1"/>
  <c r="W223" i="1"/>
  <c r="CQ19" i="1" s="1"/>
  <c r="AT15" i="1"/>
  <c r="AU24" i="1"/>
  <c r="Q133" i="1"/>
  <c r="AU75" i="1"/>
  <c r="E117" i="1"/>
  <c r="E114" i="1"/>
  <c r="P56" i="1"/>
  <c r="CN11" i="1" s="1"/>
  <c r="E29" i="1"/>
  <c r="E26" i="1"/>
  <c r="T51" i="3"/>
  <c r="AO8" i="1"/>
  <c r="AT18" i="1"/>
  <c r="Q68" i="1"/>
  <c r="Q97" i="1"/>
  <c r="AT52" i="1"/>
  <c r="X121" i="1"/>
  <c r="Q156" i="1"/>
  <c r="AE155" i="1"/>
  <c r="AT77" i="1"/>
  <c r="AS95" i="1"/>
  <c r="X215" i="1"/>
  <c r="AU118" i="1"/>
  <c r="H52" i="3"/>
  <c r="T117" i="3"/>
  <c r="AW14" i="1"/>
  <c r="X90" i="1"/>
  <c r="J184" i="1"/>
  <c r="CK17" i="1" s="1"/>
  <c r="W162" i="1"/>
  <c r="CQ16" i="1" s="1"/>
  <c r="J124" i="1"/>
  <c r="CK14" i="1" s="1"/>
  <c r="Y55" i="1"/>
  <c r="CU11" i="1" s="1"/>
  <c r="P36" i="1"/>
  <c r="CN10" i="1" s="1"/>
  <c r="H91" i="3"/>
  <c r="AS18" i="1"/>
  <c r="AO17" i="1"/>
  <c r="AU26" i="1"/>
  <c r="AT51" i="1"/>
  <c r="AS59" i="1"/>
  <c r="AW59" i="1" s="1"/>
  <c r="AE115" i="1"/>
  <c r="AE139" i="1"/>
  <c r="AT69" i="1"/>
  <c r="AT67" i="1"/>
  <c r="AU84" i="1"/>
  <c r="L52" i="3"/>
  <c r="H48" i="3"/>
  <c r="H112" i="3"/>
  <c r="AO49" i="1"/>
  <c r="AT49" i="1"/>
  <c r="AO21" i="1"/>
  <c r="AT21" i="1"/>
  <c r="AW21" i="1" s="1"/>
  <c r="AO12" i="1"/>
  <c r="AW52" i="1"/>
  <c r="Q196" i="1"/>
  <c r="X154" i="1"/>
  <c r="X115" i="1"/>
  <c r="Q54" i="1"/>
  <c r="AE54" i="1" s="1"/>
  <c r="U17" i="1"/>
  <c r="Q8" i="1"/>
  <c r="Q135" i="1"/>
  <c r="X212" i="1"/>
  <c r="X12" i="1"/>
  <c r="X32" i="1"/>
  <c r="AE79" i="1"/>
  <c r="AE218" i="1"/>
  <c r="AE200" i="1"/>
  <c r="E214" i="1"/>
  <c r="X160" i="1"/>
  <c r="Q141" i="1"/>
  <c r="AE141" i="1" s="1"/>
  <c r="AO31" i="1"/>
  <c r="AN57" i="1"/>
  <c r="AV57" i="1" s="1"/>
  <c r="R198" i="1"/>
  <c r="E65" i="1"/>
  <c r="W36" i="1"/>
  <c r="CQ10" i="1" s="1"/>
  <c r="H55" i="3"/>
  <c r="AE232" i="1"/>
  <c r="AM42" i="1"/>
  <c r="AU42" i="1" s="1"/>
  <c r="AL36" i="1"/>
  <c r="AT36" i="1" s="1"/>
  <c r="AL55" i="1"/>
  <c r="AT55" i="1" s="1"/>
  <c r="AB105" i="1"/>
  <c r="AL58" i="1"/>
  <c r="AO58" i="1" s="1"/>
  <c r="AU80" i="1"/>
  <c r="AL78" i="1"/>
  <c r="AT78" i="1" s="1"/>
  <c r="AL103" i="1"/>
  <c r="AT103" i="1" s="1"/>
  <c r="E232" i="1"/>
  <c r="Q173" i="1"/>
  <c r="AE174" i="1"/>
  <c r="H116" i="3"/>
  <c r="P109" i="3"/>
  <c r="AE213" i="1"/>
  <c r="X196" i="1"/>
  <c r="AE194" i="1"/>
  <c r="Q155" i="1"/>
  <c r="Q153" i="1"/>
  <c r="AB143" i="1"/>
  <c r="X93" i="1"/>
  <c r="AE91" i="1"/>
  <c r="Q67" i="1"/>
  <c r="AE66" i="1"/>
  <c r="X54" i="1"/>
  <c r="Q50" i="1"/>
  <c r="AE50" i="1" s="1"/>
  <c r="Q49" i="1"/>
  <c r="AE28" i="1"/>
  <c r="AE26" i="1"/>
  <c r="AD223" i="1"/>
  <c r="CT19" i="1" s="1"/>
  <c r="X133" i="1"/>
  <c r="AE134" i="1"/>
  <c r="X136" i="1"/>
  <c r="X68" i="1"/>
  <c r="X52" i="1"/>
  <c r="X13" i="1"/>
  <c r="Q33" i="1"/>
  <c r="X33" i="1"/>
  <c r="AE32" i="1"/>
  <c r="X79" i="1"/>
  <c r="Q215" i="1"/>
  <c r="Q201" i="1"/>
  <c r="AE201" i="1" s="1"/>
  <c r="E215" i="1"/>
  <c r="AE120" i="1"/>
  <c r="Q138" i="1"/>
  <c r="AE138" i="1" s="1"/>
  <c r="AS12" i="1"/>
  <c r="AW12" i="1" s="1"/>
  <c r="AT57" i="1"/>
  <c r="AU86" i="1"/>
  <c r="R195" i="1"/>
  <c r="K193" i="1"/>
  <c r="K202" i="1" s="1"/>
  <c r="CO18" i="1" s="1"/>
  <c r="K136" i="1"/>
  <c r="E134" i="1"/>
  <c r="W124" i="1"/>
  <c r="CQ14" i="1" s="1"/>
  <c r="E66" i="1"/>
  <c r="R28" i="1"/>
  <c r="K29" i="1"/>
  <c r="K35" i="1" s="1"/>
  <c r="T23" i="3"/>
  <c r="X234" i="1"/>
  <c r="AO7" i="1"/>
  <c r="AO20" i="1"/>
  <c r="AE75" i="1"/>
  <c r="AE67" i="1"/>
  <c r="AS50" i="1"/>
  <c r="AU58" i="1"/>
  <c r="AT79" i="1"/>
  <c r="AU103" i="1"/>
  <c r="AT111" i="1"/>
  <c r="Q235" i="1"/>
  <c r="AS26" i="1"/>
  <c r="AE117" i="1"/>
  <c r="X91" i="1"/>
  <c r="U81" i="1"/>
  <c r="AE9" i="1"/>
  <c r="AE133" i="1"/>
  <c r="AE136" i="1"/>
  <c r="AE14" i="1"/>
  <c r="Q32" i="1"/>
  <c r="AE31" i="1"/>
  <c r="X201" i="1"/>
  <c r="X97" i="1"/>
  <c r="Q119" i="1"/>
  <c r="AE119" i="1" s="1"/>
  <c r="AS24" i="1"/>
  <c r="AK48" i="1"/>
  <c r="AS48" i="1" s="1"/>
  <c r="AL66" i="1"/>
  <c r="AT66" i="1" s="1"/>
  <c r="AD184" i="1"/>
  <c r="CT17" i="1" s="1"/>
  <c r="E133" i="1"/>
  <c r="R27" i="1"/>
  <c r="H4" i="3"/>
  <c r="AO13" i="1"/>
  <c r="AE10" i="1"/>
  <c r="AB36" i="1"/>
  <c r="AU51" i="1"/>
  <c r="AW51" i="1" s="1"/>
  <c r="AL110" i="1"/>
  <c r="AT110" i="1" s="1"/>
  <c r="H223" i="1"/>
  <c r="AE196" i="1"/>
  <c r="Q195" i="1"/>
  <c r="Q193" i="1"/>
  <c r="X153" i="1"/>
  <c r="X116" i="1"/>
  <c r="AE93" i="1"/>
  <c r="X50" i="1"/>
  <c r="H36" i="1"/>
  <c r="X134" i="1"/>
  <c r="Q136" i="1"/>
  <c r="X66" i="1"/>
  <c r="Q52" i="1"/>
  <c r="AE52" i="1" s="1"/>
  <c r="X14" i="1"/>
  <c r="AE15" i="1"/>
  <c r="Q13" i="1"/>
  <c r="AE13" i="1" s="1"/>
  <c r="Q34" i="1"/>
  <c r="X34" i="1"/>
  <c r="AE34" i="1"/>
  <c r="Q71" i="1"/>
  <c r="Q216" i="1"/>
  <c r="AE214" i="1"/>
  <c r="X199" i="1"/>
  <c r="E212" i="1"/>
  <c r="Q95" i="1"/>
  <c r="AE95" i="1" s="1"/>
  <c r="X140" i="1"/>
  <c r="AT24" i="1"/>
  <c r="AU48" i="1"/>
  <c r="AD203" i="1"/>
  <c r="CT18" i="1" s="1"/>
  <c r="P162" i="1"/>
  <c r="CN16" i="1" s="1"/>
  <c r="J105" i="1"/>
  <c r="CK13" i="1" s="1"/>
  <c r="Q237" i="1"/>
  <c r="AO11" i="1"/>
  <c r="AO23" i="1"/>
  <c r="AT19" i="1"/>
  <c r="AW19" i="1" s="1"/>
  <c r="AO27" i="1"/>
  <c r="AO26" i="1"/>
  <c r="AU25" i="1"/>
  <c r="AU40" i="1"/>
  <c r="AU49" i="1"/>
  <c r="AT70" i="1"/>
  <c r="AU69" i="1"/>
  <c r="X238" i="1"/>
  <c r="AT121" i="1"/>
  <c r="Q174" i="1"/>
  <c r="H53" i="3"/>
  <c r="L48" i="3"/>
  <c r="P5" i="3"/>
  <c r="L61" i="3"/>
  <c r="AO104" i="1"/>
  <c r="AV104" i="1"/>
  <c r="CR17" i="1"/>
  <c r="AO30" i="1"/>
  <c r="AS30" i="1"/>
  <c r="AO106" i="1"/>
  <c r="AV106" i="1"/>
  <c r="AW106" i="1" s="1"/>
  <c r="AO95" i="1"/>
  <c r="AV95" i="1"/>
  <c r="E7" i="1"/>
  <c r="E9" i="1"/>
  <c r="E8" i="1"/>
  <c r="AM62" i="1"/>
  <c r="AU62" i="1" s="1"/>
  <c r="X119" i="1"/>
  <c r="AK61" i="1"/>
  <c r="AS61" i="1" s="1"/>
  <c r="Q118" i="1"/>
  <c r="AE118" i="1" s="1"/>
  <c r="X118" i="1"/>
  <c r="AM71" i="1"/>
  <c r="AU71" i="1" s="1"/>
  <c r="X138" i="1"/>
  <c r="AK79" i="1"/>
  <c r="AS79" i="1" s="1"/>
  <c r="AE156" i="1"/>
  <c r="X172" i="1"/>
  <c r="AL85" i="1"/>
  <c r="AT85" i="1" s="1"/>
  <c r="K177" i="1"/>
  <c r="K156" i="1"/>
  <c r="K155" i="1"/>
  <c r="R134" i="1"/>
  <c r="R136" i="1"/>
  <c r="K115" i="1"/>
  <c r="K119" i="1"/>
  <c r="E46" i="1"/>
  <c r="E48" i="1"/>
  <c r="K237" i="1"/>
  <c r="K236" i="1"/>
  <c r="K232" i="1"/>
  <c r="K215" i="1"/>
  <c r="R48" i="1"/>
  <c r="R46" i="1"/>
  <c r="AE76" i="1"/>
  <c r="AN44" i="1"/>
  <c r="AV44" i="1" s="1"/>
  <c r="AW44" i="1" s="1"/>
  <c r="AM55" i="1"/>
  <c r="AU55" i="1" s="1"/>
  <c r="AE97" i="1"/>
  <c r="AK54" i="1"/>
  <c r="AS54" i="1" s="1"/>
  <c r="X96" i="1"/>
  <c r="AM64" i="1"/>
  <c r="AE121" i="1"/>
  <c r="AM73" i="1"/>
  <c r="AU73" i="1" s="1"/>
  <c r="AE140" i="1"/>
  <c r="AK72" i="1"/>
  <c r="AO72" i="1" s="1"/>
  <c r="X139" i="1"/>
  <c r="AM82" i="1"/>
  <c r="AU82" i="1" s="1"/>
  <c r="X159" i="1"/>
  <c r="AE159" i="1"/>
  <c r="AK81" i="1"/>
  <c r="AS81" i="1" s="1"/>
  <c r="AW81" i="1" s="1"/>
  <c r="Q158" i="1"/>
  <c r="X158" i="1"/>
  <c r="AK124" i="1"/>
  <c r="AO124" i="1" s="1"/>
  <c r="Q236" i="1"/>
  <c r="AL120" i="1"/>
  <c r="AT120" i="1" s="1"/>
  <c r="X236" i="1"/>
  <c r="AE234" i="1"/>
  <c r="AK118" i="1"/>
  <c r="AS118" i="1" s="1"/>
  <c r="X173" i="1"/>
  <c r="AK86" i="1"/>
  <c r="AS86" i="1" s="1"/>
  <c r="AE175" i="1"/>
  <c r="AL88" i="1"/>
  <c r="AT88" i="1" s="1"/>
  <c r="AE176" i="1"/>
  <c r="AL89" i="1"/>
  <c r="AT89" i="1" s="1"/>
  <c r="M223" i="1"/>
  <c r="AE212" i="1"/>
  <c r="AE154" i="1"/>
  <c r="M105" i="1"/>
  <c r="Q51" i="1"/>
  <c r="AE51" i="1" s="1"/>
  <c r="X49" i="1"/>
  <c r="M36" i="1"/>
  <c r="AE27" i="1"/>
  <c r="AB17" i="1"/>
  <c r="X31" i="1"/>
  <c r="J223" i="1"/>
  <c r="CK19" i="1" s="1"/>
  <c r="X156" i="1"/>
  <c r="X120" i="1"/>
  <c r="AT17" i="1"/>
  <c r="J143" i="1"/>
  <c r="CK15" i="1" s="1"/>
  <c r="J36" i="1"/>
  <c r="CK10" i="1" s="1"/>
  <c r="L35" i="3"/>
  <c r="L23" i="3"/>
  <c r="P100" i="3"/>
  <c r="AE239" i="1"/>
  <c r="AN16" i="1"/>
  <c r="AV16" i="1" s="1"/>
  <c r="AW36" i="1"/>
  <c r="AN35" i="1"/>
  <c r="AV35" i="1" s="1"/>
  <c r="AN50" i="1"/>
  <c r="AV50" i="1" s="1"/>
  <c r="U223" i="1"/>
  <c r="Q197" i="1"/>
  <c r="AE197" i="1" s="1"/>
  <c r="AE195" i="1"/>
  <c r="M143" i="1"/>
  <c r="M124" i="1"/>
  <c r="U105" i="1"/>
  <c r="Q94" i="1"/>
  <c r="AE94" i="1" s="1"/>
  <c r="AE92" i="1"/>
  <c r="AE65" i="1"/>
  <c r="M56" i="1"/>
  <c r="X48" i="1"/>
  <c r="X8" i="1"/>
  <c r="X217" i="1"/>
  <c r="AE216" i="1"/>
  <c r="K216" i="1"/>
  <c r="X157" i="1"/>
  <c r="AT23" i="1"/>
  <c r="AO32" i="1"/>
  <c r="AB223" i="1"/>
  <c r="M203" i="1"/>
  <c r="X197" i="1"/>
  <c r="AB184" i="1"/>
  <c r="AB162" i="1"/>
  <c r="X155" i="1"/>
  <c r="Q154" i="1"/>
  <c r="U143" i="1"/>
  <c r="U124" i="1"/>
  <c r="X117" i="1"/>
  <c r="Q116" i="1"/>
  <c r="Q114" i="1"/>
  <c r="X94" i="1"/>
  <c r="Q90" i="1"/>
  <c r="AE68" i="1"/>
  <c r="AE48" i="1"/>
  <c r="Q46" i="1"/>
  <c r="AE29" i="1"/>
  <c r="X28" i="1"/>
  <c r="Q27" i="1"/>
  <c r="AE8" i="1"/>
  <c r="AE135" i="1"/>
  <c r="X137" i="1"/>
  <c r="X11" i="1"/>
  <c r="AE30" i="1"/>
  <c r="AE69" i="1"/>
  <c r="X218" i="1"/>
  <c r="X214" i="1"/>
  <c r="AE217" i="1"/>
  <c r="X198" i="1"/>
  <c r="K217" i="1"/>
  <c r="P223" i="1"/>
  <c r="CN19" i="1" s="1"/>
  <c r="Y222" i="1"/>
  <c r="CU19" i="1" s="1"/>
  <c r="AE157" i="1"/>
  <c r="Q96" i="1"/>
  <c r="AE96" i="1" s="1"/>
  <c r="AO14" i="1"/>
  <c r="AP14" i="1" s="1"/>
  <c r="AQ14" i="1" s="1"/>
  <c r="AW10" i="1"/>
  <c r="AT8" i="1"/>
  <c r="AW8" i="1" s="1"/>
  <c r="AP8" i="1" s="1"/>
  <c r="AQ8" i="1" s="1"/>
  <c r="AO19" i="1"/>
  <c r="K157" i="1"/>
  <c r="J56" i="1"/>
  <c r="CK11" i="1" s="1"/>
  <c r="AE235" i="1"/>
  <c r="AO10" i="1"/>
  <c r="AO28" i="1"/>
  <c r="AN43" i="1"/>
  <c r="AV43" i="1" s="1"/>
  <c r="AT38" i="1"/>
  <c r="AT53" i="1"/>
  <c r="AK123" i="1"/>
  <c r="AO123" i="1" s="1"/>
  <c r="AL119" i="1"/>
  <c r="AT119" i="1" s="1"/>
  <c r="K234" i="1"/>
  <c r="AE171" i="1"/>
  <c r="Y183" i="1"/>
  <c r="CU17" i="1" s="1"/>
  <c r="X174" i="1"/>
  <c r="Q177" i="1"/>
  <c r="L117" i="3"/>
  <c r="L113" i="3"/>
  <c r="P114" i="3"/>
  <c r="P110" i="3"/>
  <c r="T111" i="3"/>
  <c r="Y16" i="1"/>
  <c r="AK9" i="1"/>
  <c r="AS9" i="1" s="1"/>
  <c r="Q10" i="1"/>
  <c r="AM53" i="1"/>
  <c r="AU53" i="1" s="1"/>
  <c r="X95" i="1"/>
  <c r="R8" i="1"/>
  <c r="R12" i="1"/>
  <c r="K134" i="1"/>
  <c r="K137" i="1"/>
  <c r="AM116" i="1"/>
  <c r="AU116" i="1" s="1"/>
  <c r="U245" i="1"/>
  <c r="X233" i="1"/>
  <c r="AE233" i="1"/>
  <c r="AL92" i="1"/>
  <c r="AT92" i="1" s="1"/>
  <c r="M60" i="3"/>
  <c r="P60" i="3" s="1"/>
  <c r="W56" i="1"/>
  <c r="CQ11" i="1" s="1"/>
  <c r="AK65" i="1"/>
  <c r="AS65" i="1" s="1"/>
  <c r="AW65" i="1" s="1"/>
  <c r="X122" i="1"/>
  <c r="AK83" i="1"/>
  <c r="AS83" i="1" s="1"/>
  <c r="AW83" i="1" s="1"/>
  <c r="AE160" i="1"/>
  <c r="AK116" i="1"/>
  <c r="AS116" i="1" s="1"/>
  <c r="AW116" i="1" s="1"/>
  <c r="Q232" i="1"/>
  <c r="X232" i="1"/>
  <c r="AE238" i="1"/>
  <c r="AK122" i="1"/>
  <c r="AO122" i="1" s="1"/>
  <c r="X237" i="1"/>
  <c r="AE237" i="1"/>
  <c r="AS120" i="1"/>
  <c r="M245" i="1"/>
  <c r="AL118" i="1"/>
  <c r="AT118" i="1" s="1"/>
  <c r="R238" i="1"/>
  <c r="R234" i="1"/>
  <c r="R217" i="1"/>
  <c r="R239" i="1"/>
  <c r="R212" i="1"/>
  <c r="E172" i="1"/>
  <c r="E154" i="1"/>
  <c r="E173" i="1"/>
  <c r="E153" i="1"/>
  <c r="R161" i="1"/>
  <c r="CR16" i="1" s="1"/>
  <c r="CS16" i="1" s="1"/>
  <c r="DD16" i="1" s="1"/>
  <c r="Y244" i="1"/>
  <c r="AE198" i="1"/>
  <c r="M184" i="1"/>
  <c r="H162" i="1"/>
  <c r="H143" i="1"/>
  <c r="AE116" i="1"/>
  <c r="Q48" i="1"/>
  <c r="Q29" i="1"/>
  <c r="Q137" i="1"/>
  <c r="AE137" i="1" s="1"/>
  <c r="Q12" i="1"/>
  <c r="AE12" i="1" s="1"/>
  <c r="Q72" i="1"/>
  <c r="X69" i="1"/>
  <c r="X216" i="1"/>
  <c r="AW23" i="1"/>
  <c r="AP23" i="1" s="1"/>
  <c r="AQ23" i="1" s="1"/>
  <c r="AW24" i="1"/>
  <c r="E10" i="1"/>
  <c r="L13" i="3"/>
  <c r="P51" i="3"/>
  <c r="P73" i="3"/>
  <c r="AT37" i="1"/>
  <c r="H203" i="1"/>
  <c r="U184" i="1"/>
  <c r="U162" i="1"/>
  <c r="X51" i="1"/>
  <c r="AE49" i="1"/>
  <c r="U36" i="1"/>
  <c r="X29" i="1"/>
  <c r="X67" i="1"/>
  <c r="X10" i="1"/>
  <c r="Q31" i="1"/>
  <c r="AE33" i="1"/>
  <c r="X72" i="1"/>
  <c r="Q214" i="1"/>
  <c r="AO60" i="1"/>
  <c r="AS87" i="1"/>
  <c r="AV97" i="1"/>
  <c r="R7" i="1"/>
  <c r="K154" i="1"/>
  <c r="R135" i="1"/>
  <c r="K114" i="1"/>
  <c r="E49" i="1"/>
  <c r="AB245" i="1"/>
  <c r="AO34" i="1"/>
  <c r="AT50" i="1"/>
  <c r="AT68" i="1"/>
  <c r="AU67" i="1"/>
  <c r="AW67" i="1" s="1"/>
  <c r="AU76" i="1"/>
  <c r="AM87" i="1"/>
  <c r="AU87" i="1" s="1"/>
  <c r="AU94" i="1"/>
  <c r="AM117" i="1"/>
  <c r="AU117" i="1" s="1"/>
  <c r="L51" i="3"/>
  <c r="P59" i="3"/>
  <c r="L58" i="3"/>
  <c r="H57" i="3"/>
  <c r="AT27" i="1"/>
  <c r="AU57" i="1"/>
  <c r="AS75" i="1"/>
  <c r="AS93" i="1"/>
  <c r="J17" i="1"/>
  <c r="CK9" i="1" s="1"/>
  <c r="W203" i="1"/>
  <c r="CQ18" i="1" s="1"/>
  <c r="P203" i="1"/>
  <c r="CN18" i="1" s="1"/>
  <c r="P184" i="1"/>
  <c r="CN17" i="1" s="1"/>
  <c r="AD143" i="1"/>
  <c r="CT15" i="1" s="1"/>
  <c r="E136" i="1"/>
  <c r="AD105" i="1"/>
  <c r="CT13" i="1" s="1"/>
  <c r="J81" i="1"/>
  <c r="CK12" i="1" s="1"/>
  <c r="Y35" i="1"/>
  <c r="CU10" i="1" s="1"/>
  <c r="R29" i="1"/>
  <c r="R35" i="1" s="1"/>
  <c r="H5" i="3"/>
  <c r="L4" i="3"/>
  <c r="L5" i="3"/>
  <c r="H13" i="3"/>
  <c r="H22" i="3"/>
  <c r="L38" i="3"/>
  <c r="L37" i="3"/>
  <c r="L55" i="3"/>
  <c r="L64" i="3"/>
  <c r="H82" i="3"/>
  <c r="H64" i="3"/>
  <c r="L82" i="3"/>
  <c r="H100" i="3"/>
  <c r="L101" i="3"/>
  <c r="H16" i="3"/>
  <c r="P22" i="3"/>
  <c r="P46" i="3"/>
  <c r="P64" i="3"/>
  <c r="P55" i="3"/>
  <c r="T4" i="3"/>
  <c r="AS34" i="1"/>
  <c r="AW34" i="1" s="1"/>
  <c r="AP34" i="1" s="1"/>
  <c r="AQ34" i="1" s="1"/>
  <c r="AS49" i="1"/>
  <c r="AS60" i="1"/>
  <c r="AS96" i="1"/>
  <c r="X171" i="1"/>
  <c r="X177" i="1"/>
  <c r="L49" i="3"/>
  <c r="L47" i="3"/>
  <c r="T100" i="3"/>
  <c r="H108" i="3"/>
  <c r="H107" i="3"/>
  <c r="H106" i="3"/>
  <c r="H105" i="3"/>
  <c r="H104" i="3"/>
  <c r="H103" i="3"/>
  <c r="H102" i="3"/>
  <c r="T97" i="3"/>
  <c r="T93" i="3"/>
  <c r="P99" i="3"/>
  <c r="P95" i="3"/>
  <c r="L98" i="3"/>
  <c r="L96" i="3"/>
  <c r="L94" i="3"/>
  <c r="H63" i="3"/>
  <c r="L59" i="3"/>
  <c r="H58" i="3"/>
  <c r="P56" i="3"/>
  <c r="T55" i="3"/>
  <c r="T62" i="3"/>
  <c r="T58" i="3"/>
  <c r="L72" i="3"/>
  <c r="L71" i="3"/>
  <c r="L70" i="3"/>
  <c r="L69" i="3"/>
  <c r="L68" i="3"/>
  <c r="L67" i="3"/>
  <c r="L66" i="3"/>
  <c r="L65" i="3"/>
  <c r="T81" i="3"/>
  <c r="T80" i="3"/>
  <c r="T79" i="3"/>
  <c r="T78" i="3"/>
  <c r="T77" i="3"/>
  <c r="T76" i="3"/>
  <c r="T75" i="3"/>
  <c r="T74" i="3"/>
  <c r="T90" i="3"/>
  <c r="T89" i="3"/>
  <c r="T88" i="3"/>
  <c r="T87" i="3"/>
  <c r="T86" i="3"/>
  <c r="T85" i="3"/>
  <c r="T84" i="3"/>
  <c r="T83" i="3"/>
  <c r="H109" i="3"/>
  <c r="H117" i="3"/>
  <c r="H115" i="3"/>
  <c r="H114" i="3"/>
  <c r="H113" i="3"/>
  <c r="H111" i="3"/>
  <c r="H110" i="3"/>
  <c r="L109" i="3"/>
  <c r="L116" i="3"/>
  <c r="L115" i="3"/>
  <c r="L114" i="3"/>
  <c r="L112" i="3"/>
  <c r="L111" i="3"/>
  <c r="L110" i="3"/>
  <c r="P117" i="3"/>
  <c r="P116" i="3"/>
  <c r="P115" i="3"/>
  <c r="P113" i="3"/>
  <c r="P112" i="3"/>
  <c r="P111" i="3"/>
  <c r="T109" i="3"/>
  <c r="T116" i="3"/>
  <c r="T114" i="3"/>
  <c r="T113" i="3"/>
  <c r="T110" i="3"/>
  <c r="AD17" i="1"/>
  <c r="CT9" i="1" s="1"/>
  <c r="Q65" i="1"/>
  <c r="AS57" i="1"/>
  <c r="W17" i="1"/>
  <c r="CQ9" i="1" s="1"/>
  <c r="J203" i="1"/>
  <c r="CK18" i="1" s="1"/>
  <c r="W184" i="1"/>
  <c r="CQ17" i="1" s="1"/>
  <c r="Y161" i="1"/>
  <c r="W143" i="1"/>
  <c r="CQ15" i="1" s="1"/>
  <c r="AD124" i="1"/>
  <c r="CT14" i="1" s="1"/>
  <c r="R123" i="1"/>
  <c r="CR14" i="1" s="1"/>
  <c r="P105" i="1"/>
  <c r="CN13" i="1" s="1"/>
  <c r="AD81" i="1"/>
  <c r="CT12" i="1" s="1"/>
  <c r="W81" i="1"/>
  <c r="CQ12" i="1" s="1"/>
  <c r="P81" i="1"/>
  <c r="CN12" i="1" s="1"/>
  <c r="AD36" i="1"/>
  <c r="CT10" i="1" s="1"/>
  <c r="AU37" i="1"/>
  <c r="AU50" i="1"/>
  <c r="AU63" i="1"/>
  <c r="AW63" i="1" s="1"/>
  <c r="AU97" i="1"/>
  <c r="AU95" i="1"/>
  <c r="J245" i="1"/>
  <c r="CK20" i="1" s="1"/>
  <c r="P245" i="1"/>
  <c r="CN20" i="1" s="1"/>
  <c r="W245" i="1"/>
  <c r="CQ20" i="1" s="1"/>
  <c r="AD245" i="1"/>
  <c r="CT20" i="1" s="1"/>
  <c r="AE173" i="1"/>
  <c r="X175" i="1"/>
  <c r="H11" i="3"/>
  <c r="H7" i="3"/>
  <c r="L10" i="3"/>
  <c r="L6" i="3"/>
  <c r="H21" i="3"/>
  <c r="H20" i="3"/>
  <c r="H19" i="3"/>
  <c r="H18" i="3"/>
  <c r="H17" i="3"/>
  <c r="T9" i="3"/>
  <c r="T30" i="3"/>
  <c r="T29" i="3"/>
  <c r="T28" i="3"/>
  <c r="T27" i="3"/>
  <c r="T26" i="3"/>
  <c r="T25" i="3"/>
  <c r="T24" i="3"/>
  <c r="H38" i="3"/>
  <c r="H34" i="3"/>
  <c r="L33" i="3"/>
  <c r="P37" i="3"/>
  <c r="P33" i="3"/>
  <c r="T37" i="3"/>
  <c r="T33" i="3"/>
  <c r="P45" i="3"/>
  <c r="P44" i="3"/>
  <c r="P43" i="3"/>
  <c r="P42" i="3"/>
  <c r="P41" i="3"/>
  <c r="P40" i="3"/>
  <c r="P39" i="3"/>
  <c r="L54" i="3"/>
  <c r="L53" i="3"/>
  <c r="H49" i="3"/>
  <c r="H47" i="3"/>
  <c r="P4" i="3"/>
  <c r="P12" i="3"/>
  <c r="P8" i="3"/>
  <c r="T108" i="3"/>
  <c r="T107" i="3"/>
  <c r="T106" i="3"/>
  <c r="T105" i="3"/>
  <c r="T104" i="3"/>
  <c r="T103" i="3"/>
  <c r="T102" i="3"/>
  <c r="L91" i="3"/>
  <c r="T96" i="3"/>
  <c r="T92" i="3"/>
  <c r="P98" i="3"/>
  <c r="P94" i="3"/>
  <c r="H98" i="3"/>
  <c r="H96" i="3"/>
  <c r="H94" i="3"/>
  <c r="H92" i="3"/>
  <c r="P62" i="3"/>
  <c r="H61" i="3"/>
  <c r="T57" i="3"/>
  <c r="L15" i="3"/>
  <c r="H23" i="3"/>
  <c r="H14" i="3"/>
  <c r="T13" i="3"/>
  <c r="T15" i="3"/>
  <c r="T14" i="3"/>
  <c r="T22" i="3"/>
  <c r="T46" i="3"/>
  <c r="T50" i="3"/>
  <c r="T64" i="3"/>
  <c r="T82" i="3"/>
  <c r="T91" i="3"/>
  <c r="P19" i="3"/>
  <c r="P18" i="3"/>
  <c r="P17" i="3"/>
  <c r="T11" i="3"/>
  <c r="T7" i="3"/>
  <c r="L30" i="3"/>
  <c r="L29" i="3"/>
  <c r="L28" i="3"/>
  <c r="L27" i="3"/>
  <c r="L26" i="3"/>
  <c r="L25" i="3"/>
  <c r="L24" i="3"/>
  <c r="H36" i="3"/>
  <c r="H32" i="3"/>
  <c r="L31" i="3"/>
  <c r="P35" i="3"/>
  <c r="P31" i="3"/>
  <c r="T35" i="3"/>
  <c r="T31" i="3"/>
  <c r="H45" i="3"/>
  <c r="H44" i="3"/>
  <c r="H43" i="3"/>
  <c r="H42" i="3"/>
  <c r="H41" i="3"/>
  <c r="H40" i="3"/>
  <c r="H39" i="3"/>
  <c r="L50" i="3"/>
  <c r="P10" i="3"/>
  <c r="P6" i="3"/>
  <c r="L108" i="3"/>
  <c r="L107" i="3"/>
  <c r="L106" i="3"/>
  <c r="L105" i="3"/>
  <c r="L104" i="3"/>
  <c r="L103" i="3"/>
  <c r="L102" i="3"/>
  <c r="T98" i="3"/>
  <c r="T94" i="3"/>
  <c r="P91" i="3"/>
  <c r="P96" i="3"/>
  <c r="H99" i="3"/>
  <c r="H97" i="3"/>
  <c r="H95" i="3"/>
  <c r="H93" i="3"/>
  <c r="L63" i="3"/>
  <c r="H62" i="3"/>
  <c r="H60" i="3"/>
  <c r="P58" i="3"/>
  <c r="L57" i="3"/>
  <c r="H56" i="3"/>
  <c r="T60" i="3"/>
  <c r="T72" i="3"/>
  <c r="T71" i="3"/>
  <c r="T70" i="3"/>
  <c r="T69" i="3"/>
  <c r="T68" i="3"/>
  <c r="T67" i="3"/>
  <c r="T66" i="3"/>
  <c r="T65" i="3"/>
  <c r="L73" i="3"/>
  <c r="L81" i="3"/>
  <c r="L80" i="3"/>
  <c r="L79" i="3"/>
  <c r="L78" i="3"/>
  <c r="L77" i="3"/>
  <c r="L76" i="3"/>
  <c r="L75" i="3"/>
  <c r="L74" i="3"/>
  <c r="L90" i="3"/>
  <c r="L89" i="3"/>
  <c r="L88" i="3"/>
  <c r="L87" i="3"/>
  <c r="L86" i="3"/>
  <c r="L85" i="3"/>
  <c r="L84" i="3"/>
  <c r="L83" i="3"/>
  <c r="H31" i="3"/>
  <c r="L22" i="3"/>
  <c r="L36" i="3"/>
  <c r="P15" i="3"/>
  <c r="P23" i="3"/>
  <c r="P47" i="3"/>
  <c r="P82" i="3"/>
  <c r="P93" i="3"/>
  <c r="T16" i="3"/>
  <c r="T47" i="3"/>
  <c r="T101" i="3"/>
  <c r="L19" i="3"/>
  <c r="L18" i="3"/>
  <c r="L17" i="3"/>
  <c r="T10" i="3"/>
  <c r="T6" i="3"/>
  <c r="H30" i="3"/>
  <c r="H29" i="3"/>
  <c r="H28" i="3"/>
  <c r="H27" i="3"/>
  <c r="H26" i="3"/>
  <c r="H25" i="3"/>
  <c r="H24" i="3"/>
  <c r="H35" i="3"/>
  <c r="L34" i="3"/>
  <c r="P38" i="3"/>
  <c r="P34" i="3"/>
  <c r="T38" i="3"/>
  <c r="T34" i="3"/>
  <c r="T45" i="3"/>
  <c r="T44" i="3"/>
  <c r="T43" i="3"/>
  <c r="T42" i="3"/>
  <c r="T41" i="3"/>
  <c r="T40" i="3"/>
  <c r="T39" i="3"/>
  <c r="L46" i="3"/>
  <c r="H54" i="3"/>
  <c r="H50" i="3"/>
  <c r="P9" i="3"/>
  <c r="L92" i="3"/>
  <c r="T63" i="3"/>
  <c r="T59" i="3"/>
  <c r="P72" i="3"/>
  <c r="P71" i="3"/>
  <c r="P70" i="3"/>
  <c r="P69" i="3"/>
  <c r="P68" i="3"/>
  <c r="P67" i="3"/>
  <c r="P66" i="3"/>
  <c r="P65" i="3"/>
  <c r="T73" i="3"/>
  <c r="H81" i="3"/>
  <c r="H80" i="3"/>
  <c r="H79" i="3"/>
  <c r="H78" i="3"/>
  <c r="H77" i="3"/>
  <c r="H76" i="3"/>
  <c r="H75" i="3"/>
  <c r="H74" i="3"/>
  <c r="H90" i="3"/>
  <c r="H89" i="3"/>
  <c r="H88" i="3"/>
  <c r="H87" i="3"/>
  <c r="H86" i="3"/>
  <c r="H85" i="3"/>
  <c r="H84" i="3"/>
  <c r="H83" i="3"/>
  <c r="H101" i="3"/>
  <c r="L100" i="3"/>
  <c r="H15" i="3"/>
  <c r="T19" i="3"/>
  <c r="T18" i="3"/>
  <c r="T17" i="3"/>
  <c r="T12" i="3"/>
  <c r="T8" i="3"/>
  <c r="P30" i="3"/>
  <c r="P29" i="3"/>
  <c r="P28" i="3"/>
  <c r="P27" i="3"/>
  <c r="P26" i="3"/>
  <c r="P25" i="3"/>
  <c r="P24" i="3"/>
  <c r="H37" i="3"/>
  <c r="H33" i="3"/>
  <c r="L32" i="3"/>
  <c r="P36" i="3"/>
  <c r="P32" i="3"/>
  <c r="T36" i="3"/>
  <c r="T32" i="3"/>
  <c r="L45" i="3"/>
  <c r="L44" i="3"/>
  <c r="L43" i="3"/>
  <c r="L42" i="3"/>
  <c r="L41" i="3"/>
  <c r="L40" i="3"/>
  <c r="L39" i="3"/>
  <c r="H51" i="3"/>
  <c r="P11" i="3"/>
  <c r="P7" i="3"/>
  <c r="P108" i="3"/>
  <c r="P107" i="3"/>
  <c r="P106" i="3"/>
  <c r="P105" i="3"/>
  <c r="P104" i="3"/>
  <c r="P103" i="3"/>
  <c r="P102" i="3"/>
  <c r="T99" i="3"/>
  <c r="T95" i="3"/>
  <c r="P92" i="3"/>
  <c r="P97" i="3"/>
  <c r="L99" i="3"/>
  <c r="L97" i="3"/>
  <c r="L95" i="3"/>
  <c r="L93" i="3"/>
  <c r="P63" i="3"/>
  <c r="L62" i="3"/>
  <c r="L60" i="3"/>
  <c r="H59" i="3"/>
  <c r="P57" i="3"/>
  <c r="L56" i="3"/>
  <c r="T61" i="3"/>
  <c r="H72" i="3"/>
  <c r="H71" i="3"/>
  <c r="H70" i="3"/>
  <c r="H69" i="3"/>
  <c r="H68" i="3"/>
  <c r="H67" i="3"/>
  <c r="H66" i="3"/>
  <c r="H65" i="3"/>
  <c r="P81" i="3"/>
  <c r="P80" i="3"/>
  <c r="P79" i="3"/>
  <c r="P78" i="3"/>
  <c r="P77" i="3"/>
  <c r="P76" i="3"/>
  <c r="P75" i="3"/>
  <c r="P74" i="3"/>
  <c r="P90" i="3"/>
  <c r="P89" i="3"/>
  <c r="P88" i="3"/>
  <c r="P87" i="3"/>
  <c r="P86" i="3"/>
  <c r="P85" i="3"/>
  <c r="P84" i="3"/>
  <c r="P83" i="3"/>
  <c r="AO6" i="1"/>
  <c r="AS6" i="1"/>
  <c r="AW6" i="1" s="1"/>
  <c r="AO15" i="1"/>
  <c r="AS15" i="1"/>
  <c r="K9" i="1"/>
  <c r="K7" i="1"/>
  <c r="K11" i="1"/>
  <c r="AO46" i="1"/>
  <c r="AU46" i="1"/>
  <c r="AW46" i="1" s="1"/>
  <c r="X73" i="1"/>
  <c r="AE73" i="1"/>
  <c r="AM41" i="1"/>
  <c r="AO39" i="1"/>
  <c r="AT39" i="1"/>
  <c r="AW39" i="1" s="1"/>
  <c r="AU38" i="1"/>
  <c r="AO38" i="1"/>
  <c r="AO92" i="1"/>
  <c r="AV92" i="1"/>
  <c r="AW92" i="1" s="1"/>
  <c r="AO91" i="1"/>
  <c r="AV91" i="1"/>
  <c r="AW91" i="1" s="1"/>
  <c r="AO90" i="1"/>
  <c r="AV90" i="1"/>
  <c r="AV89" i="1"/>
  <c r="AO88" i="1"/>
  <c r="AV88" i="1"/>
  <c r="AV87" i="1"/>
  <c r="AW87" i="1" s="1"/>
  <c r="AV86" i="1"/>
  <c r="AO116" i="1"/>
  <c r="AE77" i="1"/>
  <c r="AN45" i="1"/>
  <c r="AS58" i="1"/>
  <c r="AS73" i="1"/>
  <c r="AO73" i="1"/>
  <c r="AS71" i="1"/>
  <c r="AW71" i="1" s="1"/>
  <c r="AS69" i="1"/>
  <c r="AO69" i="1"/>
  <c r="AS82" i="1"/>
  <c r="AW82" i="1" s="1"/>
  <c r="AS80" i="1"/>
  <c r="AW80" i="1" s="1"/>
  <c r="AO80" i="1"/>
  <c r="AS78" i="1"/>
  <c r="AW78" i="1" s="1"/>
  <c r="AO78" i="1"/>
  <c r="AO76" i="1"/>
  <c r="AS76" i="1"/>
  <c r="AW76" i="1" s="1"/>
  <c r="AS94" i="1"/>
  <c r="AO94" i="1"/>
  <c r="AS114" i="1"/>
  <c r="AW114" i="1" s="1"/>
  <c r="AO114" i="1"/>
  <c r="AS112" i="1"/>
  <c r="AW112" i="1" s="1"/>
  <c r="AO112" i="1"/>
  <c r="AS110" i="1"/>
  <c r="AW110" i="1" s="1"/>
  <c r="AS108" i="1"/>
  <c r="AW108" i="1" s="1"/>
  <c r="AO108" i="1"/>
  <c r="AW75" i="1"/>
  <c r="AU17" i="1"/>
  <c r="Q152" i="1"/>
  <c r="H124" i="1"/>
  <c r="X114" i="1"/>
  <c r="AE90" i="1"/>
  <c r="AB81" i="1"/>
  <c r="AB56" i="1"/>
  <c r="X46" i="1"/>
  <c r="H17" i="1"/>
  <c r="X7" i="1"/>
  <c r="X71" i="1"/>
  <c r="AV13" i="1"/>
  <c r="AW13" i="1" s="1"/>
  <c r="AP13" i="1" s="1"/>
  <c r="AQ13" i="1" s="1"/>
  <c r="AV11" i="1"/>
  <c r="AW11" i="1" s="1"/>
  <c r="AV9" i="1"/>
  <c r="AV7" i="1"/>
  <c r="AW7" i="1" s="1"/>
  <c r="AP7" i="1" s="1"/>
  <c r="AQ7" i="1" s="1"/>
  <c r="AV22" i="1"/>
  <c r="AW22" i="1" s="1"/>
  <c r="AP22" i="1" s="1"/>
  <c r="AQ22" i="1" s="1"/>
  <c r="AV20" i="1"/>
  <c r="AW20" i="1" s="1"/>
  <c r="AV18" i="1"/>
  <c r="AT28" i="1"/>
  <c r="AW28" i="1" s="1"/>
  <c r="AT26" i="1"/>
  <c r="AW26" i="1" s="1"/>
  <c r="AP26" i="1" s="1"/>
  <c r="AQ26" i="1" s="1"/>
  <c r="AS25" i="1"/>
  <c r="AW25" i="1" s="1"/>
  <c r="AL33" i="1"/>
  <c r="AT33" i="1" s="1"/>
  <c r="AW33" i="1" s="1"/>
  <c r="AO55" i="1"/>
  <c r="AO105" i="1"/>
  <c r="AO103" i="1"/>
  <c r="AO96" i="1"/>
  <c r="P17" i="1"/>
  <c r="P143" i="1"/>
  <c r="Y123" i="1"/>
  <c r="W105" i="1"/>
  <c r="CQ13" i="1" s="1"/>
  <c r="AD56" i="1"/>
  <c r="L14" i="3"/>
  <c r="AO36" i="1"/>
  <c r="P16" i="3"/>
  <c r="AW31" i="1"/>
  <c r="AO25" i="1"/>
  <c r="AO44" i="1"/>
  <c r="AO51" i="1"/>
  <c r="AT61" i="1"/>
  <c r="AW61" i="1" s="1"/>
  <c r="AW60" i="1"/>
  <c r="AO67" i="1"/>
  <c r="AW105" i="1"/>
  <c r="AW103" i="1"/>
  <c r="AT95" i="1"/>
  <c r="AS66" i="1"/>
  <c r="AW66" i="1" s="1"/>
  <c r="AO84" i="1"/>
  <c r="AT84" i="1"/>
  <c r="AW84" i="1" s="1"/>
  <c r="E196" i="1"/>
  <c r="E195" i="1"/>
  <c r="E194" i="1"/>
  <c r="K93" i="1"/>
  <c r="K92" i="1"/>
  <c r="K95" i="1"/>
  <c r="AM43" i="1"/>
  <c r="X75" i="1"/>
  <c r="AL40" i="1"/>
  <c r="AE72" i="1"/>
  <c r="AS117" i="1"/>
  <c r="AW117" i="1" s="1"/>
  <c r="AS119" i="1"/>
  <c r="X193" i="1"/>
  <c r="M162" i="1"/>
  <c r="X152" i="1"/>
  <c r="AE114" i="1"/>
  <c r="AE46" i="1"/>
  <c r="Q26" i="1"/>
  <c r="M17" i="1"/>
  <c r="AE7" i="1"/>
  <c r="AU15" i="1"/>
  <c r="AO24" i="1"/>
  <c r="AW30" i="1"/>
  <c r="AO29" i="1"/>
  <c r="AV56" i="1"/>
  <c r="AW56" i="1" s="1"/>
  <c r="AP56" i="1" s="1"/>
  <c r="AQ56" i="1" s="1"/>
  <c r="AV54" i="1"/>
  <c r="AO57" i="1"/>
  <c r="AO63" i="1"/>
  <c r="AO61" i="1"/>
  <c r="AO59" i="1"/>
  <c r="K10" i="1"/>
  <c r="Y142" i="1"/>
  <c r="P13" i="3"/>
  <c r="P50" i="3"/>
  <c r="P101" i="3"/>
  <c r="AU18" i="1"/>
  <c r="AU16" i="1"/>
  <c r="AU79" i="1"/>
  <c r="AS107" i="1"/>
  <c r="AW107" i="1" s="1"/>
  <c r="AO107" i="1"/>
  <c r="K48" i="1"/>
  <c r="K46" i="1"/>
  <c r="K50" i="1"/>
  <c r="AE74" i="1"/>
  <c r="AN42" i="1"/>
  <c r="AV42" i="1" s="1"/>
  <c r="AS37" i="1"/>
  <c r="AO37" i="1"/>
  <c r="AS35" i="1"/>
  <c r="AW35" i="1" s="1"/>
  <c r="AO35" i="1"/>
  <c r="AS74" i="1"/>
  <c r="AW74" i="1" s="1"/>
  <c r="AO74" i="1"/>
  <c r="AS72" i="1"/>
  <c r="AW72" i="1" s="1"/>
  <c r="AS70" i="1"/>
  <c r="AO70" i="1"/>
  <c r="AS68" i="1"/>
  <c r="AO68" i="1"/>
  <c r="AS77" i="1"/>
  <c r="AW77" i="1" s="1"/>
  <c r="AO77" i="1"/>
  <c r="AS115" i="1"/>
  <c r="AW115" i="1" s="1"/>
  <c r="AO115" i="1"/>
  <c r="AS113" i="1"/>
  <c r="AW113" i="1" s="1"/>
  <c r="AO113" i="1"/>
  <c r="AS111" i="1"/>
  <c r="AO111" i="1"/>
  <c r="AS109" i="1"/>
  <c r="AW109" i="1" s="1"/>
  <c r="AO109" i="1"/>
  <c r="AV118" i="1"/>
  <c r="U203" i="1"/>
  <c r="AE193" i="1"/>
  <c r="X163" i="1"/>
  <c r="AE152" i="1"/>
  <c r="M81" i="1"/>
  <c r="H56" i="1"/>
  <c r="X26" i="1"/>
  <c r="AW32" i="1"/>
  <c r="AO75" i="1"/>
  <c r="AO93" i="1"/>
  <c r="AT93" i="1"/>
  <c r="Y202" i="1"/>
  <c r="R202" i="1"/>
  <c r="J162" i="1"/>
  <c r="P124" i="1"/>
  <c r="Y104" i="1"/>
  <c r="R104" i="1"/>
  <c r="Y80" i="1"/>
  <c r="R80" i="1"/>
  <c r="L16" i="3"/>
  <c r="P14" i="3"/>
  <c r="AE71" i="1"/>
  <c r="T5" i="3"/>
  <c r="AS16" i="1"/>
  <c r="AW29" i="1"/>
  <c r="AS27" i="1"/>
  <c r="AW27" i="1" s="1"/>
  <c r="AO52" i="1"/>
  <c r="AP52" i="1" s="1"/>
  <c r="AQ52" i="1" s="1"/>
  <c r="AO50" i="1"/>
  <c r="AT62" i="1"/>
  <c r="AW104" i="1"/>
  <c r="AP104" i="1" s="1"/>
  <c r="AQ104" i="1" s="1"/>
  <c r="AT96" i="1"/>
  <c r="AT94" i="1"/>
  <c r="U56" i="1"/>
  <c r="O61" i="3" s="1"/>
  <c r="P61" i="3" s="1"/>
  <c r="AU90" i="1"/>
  <c r="AW90" i="1" s="1"/>
  <c r="AU88" i="1"/>
  <c r="R133" i="1"/>
  <c r="K72" i="1"/>
  <c r="K80" i="1" s="1"/>
  <c r="CO12" i="1" s="1"/>
  <c r="AS123" i="1"/>
  <c r="AW123" i="1" s="1"/>
  <c r="AP123" i="1" s="1"/>
  <c r="AQ123" i="1" s="1"/>
  <c r="AS121" i="1"/>
  <c r="E235" i="1"/>
  <c r="K171" i="1"/>
  <c r="Q172" i="1"/>
  <c r="AE172" i="1"/>
  <c r="E174" i="1"/>
  <c r="K176" i="1"/>
  <c r="X176" i="1"/>
  <c r="AE177" i="1"/>
  <c r="H10" i="3"/>
  <c r="H6" i="3"/>
  <c r="L9" i="3"/>
  <c r="T21" i="3"/>
  <c r="T20" i="3"/>
  <c r="E234" i="1"/>
  <c r="E171" i="1"/>
  <c r="H9" i="3"/>
  <c r="L12" i="3"/>
  <c r="L8" i="3"/>
  <c r="P21" i="3"/>
  <c r="P20" i="3"/>
  <c r="R233" i="1"/>
  <c r="Q175" i="1"/>
  <c r="H12" i="3"/>
  <c r="H8" i="3"/>
  <c r="L11" i="3"/>
  <c r="L7" i="3"/>
  <c r="L21" i="3"/>
  <c r="L20" i="3"/>
  <c r="E91" i="1"/>
  <c r="E104" i="1" s="1"/>
  <c r="CL13" i="1" s="1"/>
  <c r="CV17" i="1" l="1"/>
  <c r="DE17" i="1" s="1"/>
  <c r="AP47" i="1"/>
  <c r="AQ47" i="1" s="1"/>
  <c r="AW69" i="1"/>
  <c r="CW10" i="1"/>
  <c r="AW55" i="1"/>
  <c r="AW85" i="1"/>
  <c r="AP44" i="1"/>
  <c r="AQ44" i="1" s="1"/>
  <c r="AW57" i="1"/>
  <c r="AO110" i="1"/>
  <c r="AP110" i="1" s="1"/>
  <c r="AQ110" i="1" s="1"/>
  <c r="AO119" i="1"/>
  <c r="E142" i="1"/>
  <c r="CL15" i="1" s="1"/>
  <c r="CM15" i="1" s="1"/>
  <c r="DB15" i="1" s="1"/>
  <c r="CW13" i="1"/>
  <c r="AP36" i="1"/>
  <c r="AQ36" i="1" s="1"/>
  <c r="AW95" i="1"/>
  <c r="AP95" i="1" s="1"/>
  <c r="AQ95" i="1" s="1"/>
  <c r="AW93" i="1"/>
  <c r="AP93" i="1" s="1"/>
  <c r="AQ93" i="1" s="1"/>
  <c r="E222" i="1"/>
  <c r="CL19" i="1" s="1"/>
  <c r="CM19" i="1" s="1"/>
  <c r="R244" i="1"/>
  <c r="CR20" i="1" s="1"/>
  <c r="CS20" i="1" s="1"/>
  <c r="DD20" i="1" s="1"/>
  <c r="AP106" i="1"/>
  <c r="AQ106" i="1" s="1"/>
  <c r="E35" i="1"/>
  <c r="CL10" i="1" s="1"/>
  <c r="E123" i="1"/>
  <c r="J125" i="1" s="1"/>
  <c r="E244" i="1"/>
  <c r="CL20" i="1" s="1"/>
  <c r="CM20" i="1" s="1"/>
  <c r="CW18" i="1"/>
  <c r="AP60" i="1"/>
  <c r="AQ60" i="1" s="1"/>
  <c r="AP25" i="1"/>
  <c r="AQ25" i="1" s="1"/>
  <c r="AE37" i="1"/>
  <c r="AP107" i="1"/>
  <c r="AQ107" i="1" s="1"/>
  <c r="E16" i="1"/>
  <c r="J18" i="1" s="1"/>
  <c r="AP21" i="1"/>
  <c r="AQ21" i="1" s="1"/>
  <c r="AW53" i="1"/>
  <c r="AW48" i="1"/>
  <c r="E80" i="1"/>
  <c r="CL12" i="1" s="1"/>
  <c r="CM12" i="1" s="1"/>
  <c r="CO10" i="1"/>
  <c r="CP10" i="1" s="1"/>
  <c r="DC10" i="1" s="1"/>
  <c r="Q37" i="1"/>
  <c r="AP12" i="1"/>
  <c r="AQ12" i="1" s="1"/>
  <c r="AW88" i="1"/>
  <c r="AP88" i="1" s="1"/>
  <c r="AQ88" i="1" s="1"/>
  <c r="AP27" i="1"/>
  <c r="AQ27" i="1" s="1"/>
  <c r="AP24" i="1"/>
  <c r="AQ24" i="1" s="1"/>
  <c r="AO85" i="1"/>
  <c r="AP85" i="1" s="1"/>
  <c r="AQ85" i="1" s="1"/>
  <c r="AS124" i="1"/>
  <c r="AW124" i="1" s="1"/>
  <c r="AP124" i="1" s="1"/>
  <c r="AQ124" i="1" s="1"/>
  <c r="AP19" i="1"/>
  <c r="AQ19" i="1" s="1"/>
  <c r="R55" i="1"/>
  <c r="CR11" i="1" s="1"/>
  <c r="CS11" i="1" s="1"/>
  <c r="DD11" i="1" s="1"/>
  <c r="AW121" i="1"/>
  <c r="AP121" i="1" s="1"/>
  <c r="AQ121" i="1" s="1"/>
  <c r="AT58" i="1"/>
  <c r="AW58" i="1" s="1"/>
  <c r="AP58" i="1" s="1"/>
  <c r="AQ58" i="1" s="1"/>
  <c r="AO81" i="1"/>
  <c r="AW70" i="1"/>
  <c r="AP70" i="1" s="1"/>
  <c r="AQ70" i="1" s="1"/>
  <c r="AP57" i="1"/>
  <c r="AQ57" i="1" s="1"/>
  <c r="Q204" i="1"/>
  <c r="AO117" i="1"/>
  <c r="AP117" i="1" s="1"/>
  <c r="AQ117" i="1" s="1"/>
  <c r="AO66" i="1"/>
  <c r="AP66" i="1" s="1"/>
  <c r="AQ66" i="1" s="1"/>
  <c r="AP51" i="1"/>
  <c r="AQ51" i="1" s="1"/>
  <c r="AP31" i="1"/>
  <c r="AQ31" i="1" s="1"/>
  <c r="AP20" i="1"/>
  <c r="AQ20" i="1" s="1"/>
  <c r="AP11" i="1"/>
  <c r="AQ11" i="1" s="1"/>
  <c r="AW89" i="1"/>
  <c r="AW38" i="1"/>
  <c r="AP38" i="1" s="1"/>
  <c r="AQ38" i="1" s="1"/>
  <c r="AW49" i="1"/>
  <c r="AP49" i="1" s="1"/>
  <c r="AQ49" i="1" s="1"/>
  <c r="AW97" i="1"/>
  <c r="AP97" i="1" s="1"/>
  <c r="AQ97" i="1" s="1"/>
  <c r="AW118" i="1"/>
  <c r="K142" i="1"/>
  <c r="CO15" i="1" s="1"/>
  <c r="AO62" i="1"/>
  <c r="CV19" i="1"/>
  <c r="DE19" i="1" s="1"/>
  <c r="AO9" i="1"/>
  <c r="K222" i="1"/>
  <c r="CO19" i="1" s="1"/>
  <c r="CP19" i="1" s="1"/>
  <c r="DC19" i="1" s="1"/>
  <c r="E55" i="1"/>
  <c r="J57" i="1" s="1"/>
  <c r="K161" i="1"/>
  <c r="CO16" i="1" s="1"/>
  <c r="AO16" i="1"/>
  <c r="AP30" i="1"/>
  <c r="AQ30" i="1" s="1"/>
  <c r="AS122" i="1"/>
  <c r="AW122" i="1" s="1"/>
  <c r="AP122" i="1" s="1"/>
  <c r="AQ122" i="1" s="1"/>
  <c r="AW111" i="1"/>
  <c r="AP111" i="1" s="1"/>
  <c r="AQ111" i="1" s="1"/>
  <c r="AW42" i="1"/>
  <c r="CP18" i="1"/>
  <c r="DC18" i="1" s="1"/>
  <c r="AW62" i="1"/>
  <c r="AP62" i="1" s="1"/>
  <c r="AQ62" i="1" s="1"/>
  <c r="AO65" i="1"/>
  <c r="AP29" i="1"/>
  <c r="AQ29" i="1" s="1"/>
  <c r="AW119" i="1"/>
  <c r="E202" i="1"/>
  <c r="J204" i="1" s="1"/>
  <c r="AP103" i="1"/>
  <c r="AQ103" i="1" s="1"/>
  <c r="AW9" i="1"/>
  <c r="CS14" i="1"/>
  <c r="DD14" i="1" s="1"/>
  <c r="CS17" i="1"/>
  <c r="DD17" i="1" s="1"/>
  <c r="AO48" i="1"/>
  <c r="CV10" i="1"/>
  <c r="DE10" i="1" s="1"/>
  <c r="AW50" i="1"/>
  <c r="AP50" i="1" s="1"/>
  <c r="AQ50" i="1" s="1"/>
  <c r="R16" i="1"/>
  <c r="X18" i="1" s="1"/>
  <c r="E161" i="1"/>
  <c r="CL16" i="1" s="1"/>
  <c r="R222" i="1"/>
  <c r="CR19" i="1" s="1"/>
  <c r="AO120" i="1"/>
  <c r="CR10" i="1"/>
  <c r="CS10" i="1" s="1"/>
  <c r="DD10" i="1" s="1"/>
  <c r="X37" i="1"/>
  <c r="CP16" i="1"/>
  <c r="DC16" i="1" s="1"/>
  <c r="CU20" i="1"/>
  <c r="CV20" i="1" s="1"/>
  <c r="DE20" i="1" s="1"/>
  <c r="AE246" i="1"/>
  <c r="X57" i="1"/>
  <c r="CU16" i="1"/>
  <c r="CV16" i="1" s="1"/>
  <c r="DE16" i="1" s="1"/>
  <c r="AE163" i="1"/>
  <c r="CU9" i="1"/>
  <c r="CV9" i="1" s="1"/>
  <c r="DE9" i="1" s="1"/>
  <c r="AE18" i="1"/>
  <c r="X125" i="1"/>
  <c r="AO118" i="1"/>
  <c r="AW37" i="1"/>
  <c r="AP37" i="1" s="1"/>
  <c r="AQ37" i="1" s="1"/>
  <c r="AP65" i="1"/>
  <c r="AQ65" i="1" s="1"/>
  <c r="AO86" i="1"/>
  <c r="AO54" i="1"/>
  <c r="R142" i="1"/>
  <c r="CR15" i="1" s="1"/>
  <c r="AW96" i="1"/>
  <c r="AP96" i="1" s="1"/>
  <c r="AQ96" i="1" s="1"/>
  <c r="AO42" i="1"/>
  <c r="AW16" i="1"/>
  <c r="AP32" i="1"/>
  <c r="AQ32" i="1" s="1"/>
  <c r="AP115" i="1"/>
  <c r="AQ115" i="1" s="1"/>
  <c r="AO79" i="1"/>
  <c r="AO83" i="1"/>
  <c r="AP83" i="1" s="1"/>
  <c r="AQ83" i="1" s="1"/>
  <c r="AP74" i="1"/>
  <c r="AQ74" i="1" s="1"/>
  <c r="CW17" i="1"/>
  <c r="AP55" i="1"/>
  <c r="AQ55" i="1" s="1"/>
  <c r="AP28" i="1"/>
  <c r="AQ28" i="1" s="1"/>
  <c r="AW17" i="1"/>
  <c r="AP17" i="1" s="1"/>
  <c r="AQ17" i="1" s="1"/>
  <c r="AO82" i="1"/>
  <c r="AP82" i="1" s="1"/>
  <c r="AQ82" i="1" s="1"/>
  <c r="AO71" i="1"/>
  <c r="AP71" i="1" s="1"/>
  <c r="AQ71" i="1" s="1"/>
  <c r="AW86" i="1"/>
  <c r="AE224" i="1"/>
  <c r="K123" i="1"/>
  <c r="CO14" i="1" s="1"/>
  <c r="K244" i="1"/>
  <c r="AU64" i="1"/>
  <c r="AW64" i="1" s="1"/>
  <c r="AO64" i="1"/>
  <c r="AP75" i="1"/>
  <c r="AQ75" i="1" s="1"/>
  <c r="AO33" i="1"/>
  <c r="AP33" i="1" s="1"/>
  <c r="AQ33" i="1" s="1"/>
  <c r="AW68" i="1"/>
  <c r="AP68" i="1" s="1"/>
  <c r="AQ68" i="1" s="1"/>
  <c r="AW18" i="1"/>
  <c r="AP18" i="1" s="1"/>
  <c r="AQ18" i="1" s="1"/>
  <c r="AW54" i="1"/>
  <c r="AE185" i="1"/>
  <c r="AO53" i="1"/>
  <c r="AP76" i="1"/>
  <c r="AQ76" i="1" s="1"/>
  <c r="AW73" i="1"/>
  <c r="AP73" i="1" s="1"/>
  <c r="AQ73" i="1" s="1"/>
  <c r="AO87" i="1"/>
  <c r="AP87" i="1" s="1"/>
  <c r="AQ87" i="1" s="1"/>
  <c r="AO89" i="1"/>
  <c r="AP91" i="1"/>
  <c r="AQ91" i="1" s="1"/>
  <c r="AP6" i="1"/>
  <c r="AQ6" i="1" s="1"/>
  <c r="AP10" i="1"/>
  <c r="AQ10" i="1" s="1"/>
  <c r="AW120" i="1"/>
  <c r="X185" i="1"/>
  <c r="CU12" i="1"/>
  <c r="CV12" i="1" s="1"/>
  <c r="DE12" i="1" s="1"/>
  <c r="AE82" i="1"/>
  <c r="CK16" i="1"/>
  <c r="CU18" i="1"/>
  <c r="CV18" i="1" s="1"/>
  <c r="DE18" i="1" s="1"/>
  <c r="AE204" i="1"/>
  <c r="CR12" i="1"/>
  <c r="CS12" i="1" s="1"/>
  <c r="DD12" i="1" s="1"/>
  <c r="X82" i="1"/>
  <c r="CN14" i="1"/>
  <c r="X204" i="1"/>
  <c r="CR18" i="1"/>
  <c r="CS18" i="1" s="1"/>
  <c r="DD18" i="1" s="1"/>
  <c r="CW20" i="1"/>
  <c r="AU43" i="1"/>
  <c r="AW43" i="1" s="1"/>
  <c r="AO43" i="1"/>
  <c r="CT11" i="1"/>
  <c r="AE57" i="1"/>
  <c r="CN15" i="1"/>
  <c r="AO45" i="1"/>
  <c r="AV45" i="1"/>
  <c r="AW45" i="1" s="1"/>
  <c r="AU41" i="1"/>
  <c r="AW41" i="1" s="1"/>
  <c r="AO41" i="1"/>
  <c r="Q82" i="1"/>
  <c r="E183" i="1"/>
  <c r="AP109" i="1"/>
  <c r="AQ109" i="1" s="1"/>
  <c r="AP113" i="1"/>
  <c r="AQ113" i="1" s="1"/>
  <c r="AP77" i="1"/>
  <c r="AQ77" i="1" s="1"/>
  <c r="AP81" i="1"/>
  <c r="AQ81" i="1" s="1"/>
  <c r="AP72" i="1"/>
  <c r="AQ72" i="1" s="1"/>
  <c r="AP35" i="1"/>
  <c r="AQ35" i="1" s="1"/>
  <c r="AP63" i="1"/>
  <c r="AQ63" i="1" s="1"/>
  <c r="J106" i="1"/>
  <c r="Q163" i="1"/>
  <c r="K104" i="1"/>
  <c r="AP114" i="1"/>
  <c r="AQ114" i="1" s="1"/>
  <c r="AP80" i="1"/>
  <c r="AQ80" i="1" s="1"/>
  <c r="AP69" i="1"/>
  <c r="AQ69" i="1" s="1"/>
  <c r="AP116" i="1"/>
  <c r="AQ116" i="1" s="1"/>
  <c r="AP46" i="1"/>
  <c r="AQ46" i="1" s="1"/>
  <c r="K16" i="1"/>
  <c r="CO9" i="1" s="1"/>
  <c r="CU13" i="1"/>
  <c r="CV13" i="1" s="1"/>
  <c r="DE13" i="1" s="1"/>
  <c r="AE106" i="1"/>
  <c r="CU14" i="1"/>
  <c r="AE125" i="1"/>
  <c r="K183" i="1"/>
  <c r="AW79" i="1"/>
  <c r="K55" i="1"/>
  <c r="AP61" i="1"/>
  <c r="AQ61" i="1" s="1"/>
  <c r="AW94" i="1"/>
  <c r="AP94" i="1" s="1"/>
  <c r="AQ94" i="1" s="1"/>
  <c r="AP90" i="1"/>
  <c r="AQ90" i="1" s="1"/>
  <c r="AP92" i="1"/>
  <c r="AQ92" i="1" s="1"/>
  <c r="AP39" i="1"/>
  <c r="AQ39" i="1" s="1"/>
  <c r="X106" i="1"/>
  <c r="CR13" i="1"/>
  <c r="CS13" i="1" s="1"/>
  <c r="DD13" i="1" s="1"/>
  <c r="CU15" i="1"/>
  <c r="CV15" i="1" s="1"/>
  <c r="DE15" i="1" s="1"/>
  <c r="AE144" i="1"/>
  <c r="AT40" i="1"/>
  <c r="AW40" i="1" s="1"/>
  <c r="AO40" i="1"/>
  <c r="CW12" i="1"/>
  <c r="CN9" i="1"/>
  <c r="CW19" i="1"/>
  <c r="AP59" i="1"/>
  <c r="AQ59" i="1" s="1"/>
  <c r="AP84" i="1"/>
  <c r="AQ84" i="1" s="1"/>
  <c r="AP67" i="1"/>
  <c r="AQ67" i="1" s="1"/>
  <c r="AP105" i="1"/>
  <c r="AQ105" i="1" s="1"/>
  <c r="CM13" i="1"/>
  <c r="AP108" i="1"/>
  <c r="AQ108" i="1" s="1"/>
  <c r="AP112" i="1"/>
  <c r="AQ112" i="1" s="1"/>
  <c r="AP78" i="1"/>
  <c r="AQ78" i="1" s="1"/>
  <c r="CP12" i="1"/>
  <c r="DC12" i="1" s="1"/>
  <c r="AW15" i="1"/>
  <c r="AP15" i="1" s="1"/>
  <c r="AQ15" i="1" s="1"/>
  <c r="J144" i="1" l="1"/>
  <c r="AP119" i="1"/>
  <c r="AQ119" i="1" s="1"/>
  <c r="X246" i="1"/>
  <c r="AP9" i="1"/>
  <c r="AQ9" i="1" s="1"/>
  <c r="J246" i="1"/>
  <c r="J37" i="1"/>
  <c r="Q38" i="1" s="1"/>
  <c r="J163" i="1"/>
  <c r="J224" i="1"/>
  <c r="Q224" i="1"/>
  <c r="CL14" i="1"/>
  <c r="CM14" i="1" s="1"/>
  <c r="DB14" i="1" s="1"/>
  <c r="CL9" i="1"/>
  <c r="CM9" i="1" s="1"/>
  <c r="CR9" i="1"/>
  <c r="CS9" i="1" s="1"/>
  <c r="DD9" i="1" s="1"/>
  <c r="CL18" i="1"/>
  <c r="CM18" i="1" s="1"/>
  <c r="AP53" i="1"/>
  <c r="AQ53" i="1" s="1"/>
  <c r="AP86" i="1"/>
  <c r="AQ86" i="1" s="1"/>
  <c r="AP16" i="1"/>
  <c r="AQ16" i="1" s="1"/>
  <c r="J82" i="1"/>
  <c r="X144" i="1"/>
  <c r="X83" i="1"/>
  <c r="CL11" i="1"/>
  <c r="CM11" i="1" s="1"/>
  <c r="AP48" i="1"/>
  <c r="AQ48" i="1" s="1"/>
  <c r="Q18" i="1"/>
  <c r="Q19" i="1" s="1"/>
  <c r="AP64" i="1"/>
  <c r="AQ64" i="1" s="1"/>
  <c r="AP118" i="1"/>
  <c r="AQ118" i="1" s="1"/>
  <c r="AP89" i="1"/>
  <c r="AQ89" i="1" s="1"/>
  <c r="CS19" i="1"/>
  <c r="DD19" i="1" s="1"/>
  <c r="CX19" i="1"/>
  <c r="AP41" i="1"/>
  <c r="AQ41" i="1" s="1"/>
  <c r="Q144" i="1"/>
  <c r="AP43" i="1"/>
  <c r="AQ43" i="1" s="1"/>
  <c r="Q125" i="1"/>
  <c r="X126" i="1" s="1"/>
  <c r="CX16" i="1"/>
  <c r="X224" i="1"/>
  <c r="AP45" i="1"/>
  <c r="AQ45" i="1" s="1"/>
  <c r="AP120" i="1"/>
  <c r="AQ120" i="1" s="1"/>
  <c r="AP54" i="1"/>
  <c r="AQ54" i="1" s="1"/>
  <c r="AP42" i="1"/>
  <c r="AQ42" i="1" s="1"/>
  <c r="AP79" i="1"/>
  <c r="AQ79" i="1" s="1"/>
  <c r="CO20" i="1"/>
  <c r="CP20" i="1" s="1"/>
  <c r="DC20" i="1" s="1"/>
  <c r="Q246" i="1"/>
  <c r="CS15" i="1"/>
  <c r="DD15" i="1" s="1"/>
  <c r="CX15" i="1"/>
  <c r="CO13" i="1"/>
  <c r="Q106" i="1"/>
  <c r="AE107" i="1" s="1"/>
  <c r="CO17" i="1"/>
  <c r="CP17" i="1" s="1"/>
  <c r="DC17" i="1" s="1"/>
  <c r="Q185" i="1"/>
  <c r="CL17" i="1"/>
  <c r="J185" i="1"/>
  <c r="AE126" i="1"/>
  <c r="CX18" i="1"/>
  <c r="AE83" i="1"/>
  <c r="DB19" i="1"/>
  <c r="CW11" i="1"/>
  <c r="CV11" i="1"/>
  <c r="DE11" i="1" s="1"/>
  <c r="DB13" i="1"/>
  <c r="CO11" i="1"/>
  <c r="CP11" i="1" s="1"/>
  <c r="DC11" i="1" s="1"/>
  <c r="Q57" i="1"/>
  <c r="Q58" i="1" s="1"/>
  <c r="CW16" i="1"/>
  <c r="CM16" i="1"/>
  <c r="CX12" i="1"/>
  <c r="Q83" i="1"/>
  <c r="CV14" i="1"/>
  <c r="DE14" i="1" s="1"/>
  <c r="DB20" i="1"/>
  <c r="AE205" i="1"/>
  <c r="X205" i="1"/>
  <c r="Q205" i="1"/>
  <c r="CP9" i="1"/>
  <c r="DC9" i="1" s="1"/>
  <c r="CW9" i="1"/>
  <c r="CY12" i="1"/>
  <c r="DB12" i="1"/>
  <c r="DF12" i="1" s="1"/>
  <c r="DA12" i="1" s="1"/>
  <c r="CX10" i="1"/>
  <c r="CM10" i="1"/>
  <c r="CW15" i="1"/>
  <c r="CP15" i="1"/>
  <c r="CP14" i="1"/>
  <c r="CW14" i="1"/>
  <c r="AE164" i="1"/>
  <c r="X164" i="1"/>
  <c r="Q164" i="1"/>
  <c r="AP40" i="1"/>
  <c r="AQ40" i="1" s="1"/>
  <c r="X38" i="1" l="1"/>
  <c r="AE19" i="1"/>
  <c r="AE38" i="1"/>
  <c r="Q247" i="1"/>
  <c r="CX14" i="1"/>
  <c r="AE225" i="1"/>
  <c r="Q225" i="1"/>
  <c r="Q126" i="1"/>
  <c r="CY20" i="1"/>
  <c r="CX9" i="1"/>
  <c r="X107" i="1"/>
  <c r="X247" i="1"/>
  <c r="DF20" i="1"/>
  <c r="DA20" i="1" s="1"/>
  <c r="CX20" i="1"/>
  <c r="CY19" i="1"/>
  <c r="X19" i="1"/>
  <c r="CZ12" i="1"/>
  <c r="X145" i="1"/>
  <c r="Q145" i="1"/>
  <c r="AE247" i="1"/>
  <c r="X225" i="1"/>
  <c r="AE145" i="1"/>
  <c r="DF19" i="1"/>
  <c r="DA19" i="1" s="1"/>
  <c r="DB10" i="1"/>
  <c r="DF10" i="1" s="1"/>
  <c r="DA10" i="1" s="1"/>
  <c r="CY10" i="1"/>
  <c r="DC15" i="1"/>
  <c r="DF15" i="1" s="1"/>
  <c r="DA15" i="1" s="1"/>
  <c r="CY15" i="1"/>
  <c r="CX11" i="1"/>
  <c r="Q107" i="1"/>
  <c r="AE58" i="1"/>
  <c r="DC14" i="1"/>
  <c r="DF14" i="1" s="1"/>
  <c r="DA14" i="1" s="1"/>
  <c r="CY14" i="1"/>
  <c r="CY18" i="1"/>
  <c r="DB18" i="1"/>
  <c r="DF18" i="1" s="1"/>
  <c r="DA18" i="1" s="1"/>
  <c r="Q186" i="1"/>
  <c r="AE186" i="1"/>
  <c r="X186" i="1"/>
  <c r="CP13" i="1"/>
  <c r="CX13" i="1"/>
  <c r="CY11" i="1"/>
  <c r="DB11" i="1"/>
  <c r="DF11" i="1" s="1"/>
  <c r="DA11" i="1" s="1"/>
  <c r="CY9" i="1"/>
  <c r="DB9" i="1"/>
  <c r="DF9" i="1" s="1"/>
  <c r="DA9" i="1" s="1"/>
  <c r="CY16" i="1"/>
  <c r="DB16" i="1"/>
  <c r="DF16" i="1" s="1"/>
  <c r="DA16" i="1" s="1"/>
  <c r="CX17" i="1"/>
  <c r="CM17" i="1"/>
  <c r="X58" i="1"/>
  <c r="CZ20" i="1" l="1"/>
  <c r="CZ19" i="1"/>
  <c r="CZ14" i="1"/>
  <c r="CZ9" i="1"/>
  <c r="DC13" i="1"/>
  <c r="DF13" i="1" s="1"/>
  <c r="DA13" i="1" s="1"/>
  <c r="CY13" i="1"/>
  <c r="CY17" i="1"/>
  <c r="DB17" i="1"/>
  <c r="DF17" i="1" s="1"/>
  <c r="DA17" i="1" s="1"/>
  <c r="CZ10" i="1"/>
  <c r="CZ16" i="1"/>
  <c r="CZ11" i="1"/>
  <c r="CZ18" i="1"/>
  <c r="CZ15" i="1"/>
  <c r="CZ13" i="1" l="1"/>
  <c r="CZ17" i="1"/>
</calcChain>
</file>

<file path=xl/sharedStrings.xml><?xml version="1.0" encoding="utf-8"?>
<sst xmlns="http://schemas.openxmlformats.org/spreadsheetml/2006/main" count="1719" uniqueCount="231">
  <si>
    <t>Prendre liste des joueurs, copier , coller en dessous avec collage spécial  , valeur</t>
  </si>
  <si>
    <t>Effectuer un tri par C , TOT(nombre parties), MOY (moyenne)</t>
  </si>
  <si>
    <t xml:space="preserve">Copier le tableau score par équipes , collage spécial- valeur dans le tableau en dessous </t>
  </si>
  <si>
    <t>LISTE DES JOUEURS</t>
  </si>
  <si>
    <t>Trier  par TOTAL</t>
  </si>
  <si>
    <t>BARAQUEVILLE</t>
  </si>
  <si>
    <t>PARTIES</t>
  </si>
  <si>
    <t>JOUEURS</t>
  </si>
  <si>
    <t>BRESSOLS</t>
  </si>
  <si>
    <t>VALENCE</t>
  </si>
  <si>
    <t>SENOUILLAC</t>
  </si>
  <si>
    <t>C</t>
  </si>
  <si>
    <t>NOM</t>
  </si>
  <si>
    <t>PRENOM</t>
  </si>
  <si>
    <t>CLUB</t>
  </si>
  <si>
    <t>TOTAL</t>
  </si>
  <si>
    <t>MOY.</t>
  </si>
  <si>
    <t>VIDE</t>
  </si>
  <si>
    <t>1ere</t>
  </si>
  <si>
    <t>2eme</t>
  </si>
  <si>
    <t>3eme</t>
  </si>
  <si>
    <t>4eme</t>
  </si>
  <si>
    <t>TOT</t>
  </si>
  <si>
    <t>SCORES PAR EQUIPES</t>
  </si>
  <si>
    <t>HA.</t>
  </si>
  <si>
    <t>HT</t>
  </si>
  <si>
    <t>T.G</t>
  </si>
  <si>
    <t>TOTAL GENERAL</t>
  </si>
  <si>
    <t>NOMBRE DE PARTIES</t>
  </si>
  <si>
    <t>CATEGORIE ETOILE</t>
  </si>
  <si>
    <t>moyenne &gt;40</t>
  </si>
  <si>
    <t>CATEGORIE SEGALA</t>
  </si>
  <si>
    <t>moyenne32&lt;40</t>
  </si>
  <si>
    <t>CATEGORIE ESPOIR</t>
  </si>
  <si>
    <t>moyenne32&lt;</t>
  </si>
  <si>
    <t>FEMININES</t>
  </si>
  <si>
    <t>SCORE1</t>
  </si>
  <si>
    <t>HA1</t>
  </si>
  <si>
    <t>TOTAL1</t>
  </si>
  <si>
    <t>SCORE2</t>
  </si>
  <si>
    <t>HA2</t>
  </si>
  <si>
    <t>TOTAL2</t>
  </si>
  <si>
    <t>SCORE3</t>
  </si>
  <si>
    <t>HA3</t>
  </si>
  <si>
    <t>TOTAL3</t>
  </si>
  <si>
    <t>SCORE4</t>
  </si>
  <si>
    <t>HA4</t>
  </si>
  <si>
    <t>SCORE</t>
  </si>
  <si>
    <t>HAG</t>
  </si>
  <si>
    <t>HAN.</t>
  </si>
  <si>
    <t>SCRA.</t>
  </si>
  <si>
    <t>CL</t>
  </si>
  <si>
    <t xml:space="preserve"> </t>
  </si>
  <si>
    <t>NAUCELLE</t>
  </si>
  <si>
    <t>RIEUPEYROUX</t>
  </si>
  <si>
    <t>REQUISTA</t>
  </si>
  <si>
    <t>TOULOUSE SQAAT</t>
  </si>
  <si>
    <t>TOTAL MANCHE</t>
  </si>
  <si>
    <t>TOTAL MANCHE SCRATH</t>
  </si>
  <si>
    <t>TOTAL AVEC HANDICAP JOUR</t>
  </si>
  <si>
    <t>TOTAL MANCHE SCRACH</t>
  </si>
  <si>
    <t>LE SEQUESTRE</t>
  </si>
  <si>
    <t>J</t>
  </si>
  <si>
    <t>4ème</t>
  </si>
  <si>
    <t>TOTAL4</t>
  </si>
  <si>
    <t>JEUNES</t>
  </si>
  <si>
    <t>Répartir suivants C dans les 5 tableaux</t>
  </si>
  <si>
    <t>CLASSEMENTS INDIVIDUELS</t>
  </si>
  <si>
    <t>MOY+HD</t>
  </si>
  <si>
    <t>Total</t>
  </si>
  <si>
    <t>Nom</t>
  </si>
  <si>
    <t>Prénom</t>
  </si>
  <si>
    <t>Comité</t>
  </si>
  <si>
    <t>Club</t>
  </si>
  <si>
    <t>Aveyron</t>
  </si>
  <si>
    <t>Tarn-et-Garonne</t>
  </si>
  <si>
    <t>Tarn</t>
  </si>
  <si>
    <t>Haute-Garonne</t>
  </si>
  <si>
    <t>Challenge Ségala-Garonne</t>
  </si>
  <si>
    <t>Manche 1</t>
  </si>
  <si>
    <t>Manche2</t>
  </si>
  <si>
    <t>Manche 3</t>
  </si>
  <si>
    <t>Manche4</t>
  </si>
  <si>
    <t>SAVE &amp; GARONNE</t>
  </si>
  <si>
    <t>MANHAC</t>
  </si>
  <si>
    <t>SQAAT</t>
  </si>
  <si>
    <t>COLOMBIES</t>
  </si>
  <si>
    <t>CHAMPIONNAT SEGALA GARONNE 2013</t>
  </si>
  <si>
    <t>GRENADE</t>
  </si>
  <si>
    <t>SEBASTIEN</t>
  </si>
  <si>
    <t>JEAN</t>
  </si>
  <si>
    <t>BERNARD</t>
  </si>
  <si>
    <t>MICHEL</t>
  </si>
  <si>
    <t>CAILHOL</t>
  </si>
  <si>
    <t>THIERRY</t>
  </si>
  <si>
    <t>DAVID</t>
  </si>
  <si>
    <t>ALLEGUEDE</t>
  </si>
  <si>
    <t>BENOIT</t>
  </si>
  <si>
    <t>REVEZ-GUERRERO</t>
  </si>
  <si>
    <t>ALEXANDRE</t>
  </si>
  <si>
    <t>BOUISSOU</t>
  </si>
  <si>
    <t>JEAN-MARIE</t>
  </si>
  <si>
    <t>LAUZELY</t>
  </si>
  <si>
    <t>PATRICE</t>
  </si>
  <si>
    <t>ROUSSEL</t>
  </si>
  <si>
    <t>GREGORY</t>
  </si>
  <si>
    <t>PATRICK</t>
  </si>
  <si>
    <t>GERARD</t>
  </si>
  <si>
    <t>LAVAL</t>
  </si>
  <si>
    <t>ALBOUZE</t>
  </si>
  <si>
    <t>PIERRE</t>
  </si>
  <si>
    <t>BRIANE</t>
  </si>
  <si>
    <t>PHILIPPE</t>
  </si>
  <si>
    <t>NICOLAS</t>
  </si>
  <si>
    <t>DAURES</t>
  </si>
  <si>
    <t>GLORIA</t>
  </si>
  <si>
    <t>MOULY</t>
  </si>
  <si>
    <t>PRIVAT</t>
  </si>
  <si>
    <t>HUBERT</t>
  </si>
  <si>
    <t>LUTRAN</t>
  </si>
  <si>
    <t>GUY</t>
  </si>
  <si>
    <t>MOISSET</t>
  </si>
  <si>
    <t>ALAIN</t>
  </si>
  <si>
    <t>MILHAU</t>
  </si>
  <si>
    <t>LAUDEBAT</t>
  </si>
  <si>
    <t>ROSE</t>
  </si>
  <si>
    <t>JEROME</t>
  </si>
  <si>
    <t>XAVIER</t>
  </si>
  <si>
    <t>DIDIER</t>
  </si>
  <si>
    <t>BESSETTES</t>
  </si>
  <si>
    <t>CLAUDE</t>
  </si>
  <si>
    <t>ROGER</t>
  </si>
  <si>
    <t>BASTARD</t>
  </si>
  <si>
    <t>LOIC</t>
  </si>
  <si>
    <t>CAZALS</t>
  </si>
  <si>
    <t>E</t>
  </si>
  <si>
    <t>S</t>
  </si>
  <si>
    <t>F</t>
  </si>
  <si>
    <t>P</t>
  </si>
  <si>
    <t>FOUCRAS</t>
  </si>
  <si>
    <t>RUMIEL</t>
  </si>
  <si>
    <t>JULIE</t>
  </si>
  <si>
    <t>BAYLE</t>
  </si>
  <si>
    <t>JULIEN</t>
  </si>
  <si>
    <t>DETRE</t>
  </si>
  <si>
    <t>FOURNIER</t>
  </si>
  <si>
    <t>MARC</t>
  </si>
  <si>
    <t>VEYRAC</t>
  </si>
  <si>
    <t>SERGE</t>
  </si>
  <si>
    <t>GRIMAL</t>
  </si>
  <si>
    <t>ALEXIS</t>
  </si>
  <si>
    <t>RAMONDENC</t>
  </si>
  <si>
    <t>J-MICHEL</t>
  </si>
  <si>
    <t>CIRGUES</t>
  </si>
  <si>
    <t>J-LUC</t>
  </si>
  <si>
    <t>GALTIER</t>
  </si>
  <si>
    <t>JOSIAN</t>
  </si>
  <si>
    <t>TOULOUSE</t>
  </si>
  <si>
    <t>PRADES DE SALARS</t>
  </si>
  <si>
    <t>BOULOC</t>
  </si>
  <si>
    <t>EVELYNE</t>
  </si>
  <si>
    <t>BERNAD</t>
  </si>
  <si>
    <t>LORIOT</t>
  </si>
  <si>
    <t>FREDERIC</t>
  </si>
  <si>
    <t>FABIEN</t>
  </si>
  <si>
    <t>GAYRAUD</t>
  </si>
  <si>
    <t>VILLEFRANCHE</t>
  </si>
  <si>
    <t>AYRINHAC</t>
  </si>
  <si>
    <t>FLORIAN</t>
  </si>
  <si>
    <t>MAUREL</t>
  </si>
  <si>
    <t>OLIVIER</t>
  </si>
  <si>
    <t>GUIBERT</t>
  </si>
  <si>
    <t>LAURENT</t>
  </si>
  <si>
    <t>FRAYSSE</t>
  </si>
  <si>
    <t>HILLION</t>
  </si>
  <si>
    <t>SANDRINE</t>
  </si>
  <si>
    <t>BOUSQUET</t>
  </si>
  <si>
    <t>DELTORT</t>
  </si>
  <si>
    <t>REGIS</t>
  </si>
  <si>
    <t>QUINTARD</t>
  </si>
  <si>
    <t>SOUYRIS</t>
  </si>
  <si>
    <t>PASCAL</t>
  </si>
  <si>
    <t>LAPCHOUK</t>
  </si>
  <si>
    <t>STEPHANE</t>
  </si>
  <si>
    <t>FASTRE</t>
  </si>
  <si>
    <t>ROUGIE</t>
  </si>
  <si>
    <t>GUILLAUME</t>
  </si>
  <si>
    <t>TREBOSC</t>
  </si>
  <si>
    <t>ELODIE</t>
  </si>
  <si>
    <t>VEDOVATO</t>
  </si>
  <si>
    <t>CHRISTOPHE</t>
  </si>
  <si>
    <t>LOUBIERE</t>
  </si>
  <si>
    <t>MEDAL</t>
  </si>
  <si>
    <t>MIQUEL</t>
  </si>
  <si>
    <t>ROLAND</t>
  </si>
  <si>
    <t>SZYGENDA</t>
  </si>
  <si>
    <t>POUJADE</t>
  </si>
  <si>
    <t>CASSAUGRAND</t>
  </si>
  <si>
    <t>DURAND</t>
  </si>
  <si>
    <t>FLORENCE</t>
  </si>
  <si>
    <t>BRUN</t>
  </si>
  <si>
    <t>LOUPIAS</t>
  </si>
  <si>
    <t>RAYMOND</t>
  </si>
  <si>
    <t>BONY</t>
  </si>
  <si>
    <t>LUDOVIC</t>
  </si>
  <si>
    <t>BOYER</t>
  </si>
  <si>
    <t>RAYNAL</t>
  </si>
  <si>
    <t>SENGERS</t>
  </si>
  <si>
    <t>QUENTIN</t>
  </si>
  <si>
    <t>AZEMA</t>
  </si>
  <si>
    <t>COLINET</t>
  </si>
  <si>
    <t>ERIC</t>
  </si>
  <si>
    <t>COUDERC</t>
  </si>
  <si>
    <t>HENRY</t>
  </si>
  <si>
    <t>KARINE</t>
  </si>
  <si>
    <t>POUGET</t>
  </si>
  <si>
    <t>ROBERT</t>
  </si>
  <si>
    <t>DELCAYRE</t>
  </si>
  <si>
    <t>MAX</t>
  </si>
  <si>
    <t>ARAGON</t>
  </si>
  <si>
    <t>BOISSONNADE</t>
  </si>
  <si>
    <t>MUNOZ</t>
  </si>
  <si>
    <t>J-PIERRE</t>
  </si>
  <si>
    <t>CRUSEL</t>
  </si>
  <si>
    <t>BESSET</t>
  </si>
  <si>
    <t>FRANCOIS</t>
  </si>
  <si>
    <t>CELIE</t>
  </si>
  <si>
    <t>ELIE</t>
  </si>
  <si>
    <t>BOUDOU</t>
  </si>
  <si>
    <t>BONNEFOUS</t>
  </si>
  <si>
    <t>DOUSSAT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</si>
</sst>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Helv"/>
    </font>
    <font>
      <b/>
      <sz val="8"/>
      <name val="Helv"/>
    </font>
    <font>
      <b/>
      <sz val="12"/>
      <name val="Helv"/>
    </font>
    <font>
      <b/>
      <sz val="10"/>
      <name val="Helv"/>
    </font>
    <font>
      <b/>
      <sz val="15"/>
      <name val="System"/>
      <family val="2"/>
    </font>
    <font>
      <b/>
      <sz val="12"/>
      <name val="System"/>
      <family val="2"/>
    </font>
    <font>
      <b/>
      <sz val="8"/>
      <name val="System"/>
      <family val="2"/>
    </font>
    <font>
      <b/>
      <sz val="11"/>
      <name val="MS Sans Serif"/>
      <family val="2"/>
    </font>
    <font>
      <b/>
      <sz val="14"/>
      <name val="Helv"/>
    </font>
    <font>
      <b/>
      <sz val="16"/>
      <name val="System"/>
      <family val="2"/>
    </font>
    <font>
      <sz val="10"/>
      <name val="Helv"/>
    </font>
    <font>
      <b/>
      <sz val="10"/>
      <name val="System"/>
      <family val="2"/>
    </font>
    <font>
      <b/>
      <sz val="11"/>
      <name val="MS Sans Serif"/>
      <family val="2"/>
    </font>
    <font>
      <sz val="8"/>
      <name val="Helv"/>
    </font>
    <font>
      <b/>
      <sz val="11"/>
      <name val="Helv"/>
    </font>
    <font>
      <sz val="20"/>
      <name val="Helv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3" xfId="0" applyNumberFormat="1" applyBorder="1" applyAlignment="1">
      <alignment horizontal="centerContinuous" vertical="center"/>
    </xf>
    <xf numFmtId="0" fontId="0" fillId="0" borderId="4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Continuous" vertical="center"/>
    </xf>
    <xf numFmtId="0" fontId="3" fillId="0" borderId="9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2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left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7" xfId="0" applyNumberFormat="1" applyFont="1" applyBorder="1" applyAlignment="1">
      <alignment horizontal="left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2" fillId="0" borderId="0" xfId="0" applyNumberFormat="1" applyFont="1" applyProtection="1">
      <protection locked="0"/>
    </xf>
    <xf numFmtId="0" fontId="0" fillId="0" borderId="0" xfId="0" applyProtection="1"/>
    <xf numFmtId="2" fontId="0" fillId="0" borderId="0" xfId="0" applyNumberFormat="1" applyProtection="1"/>
    <xf numFmtId="0" fontId="8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Continuous" vertical="center"/>
    </xf>
    <xf numFmtId="2" fontId="10" fillId="0" borderId="8" xfId="0" applyNumberFormat="1" applyFont="1" applyBorder="1" applyAlignment="1" applyProtection="1">
      <alignment horizontal="centerContinuous" vertical="center"/>
    </xf>
    <xf numFmtId="0" fontId="10" fillId="0" borderId="8" xfId="0" applyFont="1" applyBorder="1" applyProtection="1"/>
    <xf numFmtId="0" fontId="3" fillId="0" borderId="0" xfId="0" applyFont="1" applyProtection="1"/>
    <xf numFmtId="0" fontId="3" fillId="0" borderId="16" xfId="0" applyFont="1" applyBorder="1" applyAlignment="1" applyProtection="1">
      <alignment horizontal="centerContinuous" vertical="center"/>
    </xf>
    <xf numFmtId="0" fontId="3" fillId="0" borderId="16" xfId="0" applyFont="1" applyBorder="1" applyProtection="1"/>
    <xf numFmtId="0" fontId="9" fillId="0" borderId="0" xfId="0" applyFont="1" applyProtection="1"/>
    <xf numFmtId="0" fontId="4" fillId="0" borderId="0" xfId="0" applyFont="1" applyProtection="1"/>
    <xf numFmtId="1" fontId="4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2" fontId="10" fillId="0" borderId="8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Continuous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Continuous" vertical="center"/>
    </xf>
    <xf numFmtId="0" fontId="5" fillId="0" borderId="27" xfId="0" applyFont="1" applyBorder="1" applyAlignment="1" applyProtection="1">
      <alignment horizontal="centerContinuous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6" fillId="0" borderId="28" xfId="0" applyNumberFormat="1" applyFont="1" applyBorder="1" applyAlignment="1" applyProtection="1">
      <alignment horizontal="centerContinuous" vertical="center"/>
    </xf>
    <xf numFmtId="1" fontId="5" fillId="0" borderId="28" xfId="0" applyNumberFormat="1" applyFont="1" applyBorder="1" applyAlignment="1" applyProtection="1">
      <alignment horizontal="centerContinuous" vertical="center"/>
    </xf>
    <xf numFmtId="0" fontId="0" fillId="0" borderId="2" xfId="0" applyBorder="1" applyProtection="1"/>
    <xf numFmtId="0" fontId="0" fillId="0" borderId="1" xfId="0" applyBorder="1" applyProtection="1"/>
    <xf numFmtId="0" fontId="9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1" fontId="6" fillId="0" borderId="33" xfId="0" applyNumberFormat="1" applyFont="1" applyBorder="1" applyAlignment="1" applyProtection="1">
      <alignment horizontal="center" vertical="center"/>
    </xf>
    <xf numFmtId="1" fontId="6" fillId="0" borderId="34" xfId="0" applyNumberFormat="1" applyFont="1" applyBorder="1" applyAlignment="1" applyProtection="1">
      <alignment horizontal="center" vertical="center"/>
    </xf>
    <xf numFmtId="1" fontId="6" fillId="0" borderId="33" xfId="0" applyNumberFormat="1" applyFont="1" applyBorder="1" applyAlignment="1" applyProtection="1">
      <alignment horizontal="centerContinuous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vertical="center"/>
    </xf>
    <xf numFmtId="0" fontId="7" fillId="0" borderId="30" xfId="0" applyNumberFormat="1" applyFont="1" applyBorder="1" applyAlignment="1" applyProtection="1">
      <alignment horizontal="center" vertical="center"/>
    </xf>
    <xf numFmtId="0" fontId="7" fillId="0" borderId="31" xfId="0" applyNumberFormat="1" applyFont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1" fontId="7" fillId="0" borderId="31" xfId="0" applyNumberFormat="1" applyFont="1" applyBorder="1" applyAlignment="1" applyProtection="1">
      <alignment horizontal="center" vertical="center"/>
    </xf>
    <xf numFmtId="1" fontId="7" fillId="0" borderId="32" xfId="0" applyNumberFormat="1" applyFont="1" applyBorder="1" applyAlignment="1" applyProtection="1">
      <alignment horizontal="center" vertical="center"/>
    </xf>
    <xf numFmtId="2" fontId="7" fillId="0" borderId="28" xfId="0" applyNumberFormat="1" applyFont="1" applyBorder="1" applyAlignment="1" applyProtection="1">
      <alignment horizontal="center" vertical="center"/>
    </xf>
    <xf numFmtId="2" fontId="7" fillId="0" borderId="27" xfId="0" applyNumberFormat="1" applyFont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8" xfId="0" quotePrefix="1" applyNumberFormat="1" applyBorder="1" applyAlignment="1" applyProtection="1">
      <alignment horizontal="center" vertical="center"/>
      <protection locked="0"/>
    </xf>
    <xf numFmtId="0" fontId="0" fillId="0" borderId="11" xfId="0" quotePrefix="1" applyNumberForma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left" vertical="center"/>
      <protection locked="0"/>
    </xf>
    <xf numFmtId="0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0" fillId="0" borderId="35" xfId="0" applyNumberForma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0" fillId="0" borderId="8" xfId="0" applyBorder="1" applyProtection="1"/>
    <xf numFmtId="0" fontId="7" fillId="0" borderId="37" xfId="0" applyNumberFormat="1" applyFont="1" applyBorder="1" applyAlignment="1" applyProtection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1" fontId="6" fillId="0" borderId="26" xfId="0" applyNumberFormat="1" applyFont="1" applyBorder="1" applyAlignment="1" applyProtection="1">
      <alignment horizontal="centerContinuous" vertical="center"/>
    </xf>
    <xf numFmtId="0" fontId="11" fillId="0" borderId="26" xfId="0" applyFont="1" applyBorder="1" applyAlignment="1" applyProtection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12" fillId="0" borderId="28" xfId="0" applyFont="1" applyBorder="1" applyAlignment="1" applyProtection="1">
      <alignment vertical="center"/>
    </xf>
    <xf numFmtId="0" fontId="12" fillId="0" borderId="30" xfId="0" applyNumberFormat="1" applyFont="1" applyBorder="1" applyAlignment="1" applyProtection="1">
      <alignment horizontal="center" vertical="center"/>
    </xf>
    <xf numFmtId="0" fontId="12" fillId="0" borderId="31" xfId="0" applyNumberFormat="1" applyFont="1" applyBorder="1" applyAlignment="1" applyProtection="1">
      <alignment horizontal="center" vertical="center"/>
    </xf>
    <xf numFmtId="0" fontId="12" fillId="0" borderId="21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Continuous" vertical="center"/>
    </xf>
    <xf numFmtId="0" fontId="3" fillId="0" borderId="8" xfId="0" applyFont="1" applyBorder="1" applyProtection="1"/>
    <xf numFmtId="1" fontId="6" fillId="0" borderId="28" xfId="0" applyNumberFormat="1" applyFont="1" applyBorder="1" applyAlignment="1" applyProtection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1" fillId="0" borderId="41" xfId="0" applyNumberFormat="1" applyFont="1" applyBorder="1" applyAlignment="1" applyProtection="1">
      <alignment horizontal="center" vertical="center"/>
      <protection hidden="1"/>
    </xf>
    <xf numFmtId="0" fontId="0" fillId="0" borderId="42" xfId="0" applyNumberFormat="1" applyBorder="1" applyAlignment="1">
      <alignment horizontal="center" vertical="center"/>
    </xf>
    <xf numFmtId="2" fontId="10" fillId="0" borderId="8" xfId="0" applyNumberFormat="1" applyFont="1" applyBorder="1" applyAlignment="1" applyProtection="1">
      <alignment horizontal="left" vertical="center"/>
    </xf>
    <xf numFmtId="0" fontId="1" fillId="0" borderId="11" xfId="0" applyNumberFormat="1" applyFont="1" applyBorder="1" applyAlignment="1" applyProtection="1">
      <alignment vertical="center"/>
      <protection locked="0"/>
    </xf>
    <xf numFmtId="0" fontId="1" fillId="0" borderId="8" xfId="0" applyNumberFormat="1" applyFont="1" applyBorder="1" applyAlignment="1" applyProtection="1">
      <alignment vertical="center"/>
      <protection locked="0"/>
    </xf>
    <xf numFmtId="0" fontId="1" fillId="0" borderId="35" xfId="0" applyNumberFormat="1" applyFont="1" applyBorder="1" applyAlignment="1" applyProtection="1">
      <alignment vertical="center"/>
      <protection locked="0"/>
    </xf>
    <xf numFmtId="0" fontId="1" fillId="0" borderId="13" xfId="0" applyNumberFormat="1" applyFont="1" applyBorder="1" applyAlignment="1" applyProtection="1">
      <alignment vertical="center"/>
      <protection locked="0"/>
    </xf>
    <xf numFmtId="0" fontId="0" fillId="0" borderId="8" xfId="0" applyBorder="1"/>
    <xf numFmtId="0" fontId="3" fillId="0" borderId="26" xfId="0" applyFont="1" applyBorder="1" applyAlignment="1" applyProtection="1">
      <alignment horizontal="centerContinuous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2" fontId="10" fillId="0" borderId="8" xfId="0" applyNumberFormat="1" applyFont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/>
    </xf>
    <xf numFmtId="0" fontId="0" fillId="0" borderId="16" xfId="0" applyBorder="1" applyProtection="1"/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2" fontId="3" fillId="0" borderId="16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</xf>
    <xf numFmtId="0" fontId="14" fillId="0" borderId="0" xfId="0" applyFont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31" xfId="0" applyBorder="1"/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5" xfId="0" applyBorder="1"/>
    <xf numFmtId="0" fontId="0" fillId="0" borderId="57" xfId="0" applyBorder="1"/>
    <xf numFmtId="0" fontId="0" fillId="0" borderId="5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38" xfId="0" applyNumberFormat="1" applyFont="1" applyBorder="1" applyAlignment="1" applyProtection="1">
      <alignment horizontal="left" vertical="center"/>
      <protection locked="0"/>
    </xf>
    <xf numFmtId="0" fontId="13" fillId="0" borderId="7" xfId="0" applyNumberFormat="1" applyFont="1" applyBorder="1" applyAlignment="1" applyProtection="1">
      <alignment horizontal="left" vertical="center"/>
      <protection locked="0"/>
    </xf>
    <xf numFmtId="0" fontId="13" fillId="0" borderId="7" xfId="0" applyFont="1" applyBorder="1"/>
    <xf numFmtId="0" fontId="13" fillId="0" borderId="58" xfId="0" applyFont="1" applyBorder="1"/>
    <xf numFmtId="0" fontId="0" fillId="0" borderId="5" xfId="0" applyNumberFormat="1" applyBorder="1" applyAlignment="1" applyProtection="1">
      <alignment horizontal="center" vertical="center"/>
      <protection locked="0"/>
    </xf>
    <xf numFmtId="0" fontId="13" fillId="0" borderId="47" xfId="0" applyNumberFormat="1" applyFont="1" applyBorder="1" applyAlignment="1" applyProtection="1">
      <alignment horizontal="left" vertical="center"/>
      <protection locked="0"/>
    </xf>
    <xf numFmtId="0" fontId="13" fillId="0" borderId="48" xfId="0" applyNumberFormat="1" applyFont="1" applyBorder="1" applyAlignment="1" applyProtection="1">
      <alignment horizontal="left" vertical="center"/>
      <protection locked="0"/>
    </xf>
    <xf numFmtId="0" fontId="13" fillId="0" borderId="49" xfId="0" applyNumberFormat="1" applyFont="1" applyBorder="1" applyAlignment="1" applyProtection="1">
      <alignment horizontal="left" vertical="center"/>
      <protection locked="0"/>
    </xf>
    <xf numFmtId="0" fontId="13" fillId="0" borderId="51" xfId="0" applyNumberFormat="1" applyFont="1" applyBorder="1" applyAlignment="1" applyProtection="1">
      <alignment horizontal="left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0" fillId="0" borderId="59" xfId="0" applyBorder="1"/>
    <xf numFmtId="0" fontId="13" fillId="0" borderId="60" xfId="0" applyNumberFormat="1" applyFont="1" applyBorder="1" applyAlignment="1" applyProtection="1">
      <alignment horizontal="left" vertical="center"/>
      <protection locked="0"/>
    </xf>
    <xf numFmtId="0" fontId="13" fillId="0" borderId="59" xfId="0" applyNumberFormat="1" applyFont="1" applyBorder="1" applyAlignment="1" applyProtection="1">
      <alignment horizontal="left" vertical="center"/>
      <protection locked="0"/>
    </xf>
    <xf numFmtId="0" fontId="13" fillId="0" borderId="61" xfId="0" applyNumberFormat="1" applyFont="1" applyBorder="1" applyAlignment="1" applyProtection="1">
      <alignment horizontal="left" vertical="center"/>
      <protection locked="0"/>
    </xf>
    <xf numFmtId="0" fontId="0" fillId="0" borderId="59" xfId="0" applyNumberFormat="1" applyBorder="1" applyAlignment="1" applyProtection="1">
      <alignment horizontal="center" vertical="center"/>
      <protection locked="0"/>
    </xf>
    <xf numFmtId="0" fontId="0" fillId="0" borderId="61" xfId="0" applyBorder="1"/>
    <xf numFmtId="0" fontId="0" fillId="0" borderId="62" xfId="0" applyBorder="1"/>
    <xf numFmtId="0" fontId="13" fillId="0" borderId="63" xfId="0" applyFont="1" applyBorder="1"/>
    <xf numFmtId="0" fontId="13" fillId="0" borderId="62" xfId="0" applyNumberFormat="1" applyFont="1" applyBorder="1" applyAlignment="1" applyProtection="1">
      <alignment horizontal="left" vertical="center"/>
      <protection locked="0"/>
    </xf>
    <xf numFmtId="0" fontId="13" fillId="0" borderId="38" xfId="0" applyFont="1" applyBorder="1"/>
    <xf numFmtId="0" fontId="13" fillId="0" borderId="45" xfId="0" applyNumberFormat="1" applyFont="1" applyBorder="1" applyAlignment="1" applyProtection="1">
      <alignment horizontal="left" vertical="center"/>
      <protection locked="0"/>
    </xf>
    <xf numFmtId="0" fontId="13" fillId="0" borderId="46" xfId="0" applyNumberFormat="1" applyFont="1" applyBorder="1" applyAlignment="1" applyProtection="1">
      <alignment horizontal="left" vertical="center"/>
      <protection locked="0"/>
    </xf>
    <xf numFmtId="0" fontId="0" fillId="0" borderId="45" xfId="0" applyNumberFormat="1" applyBorder="1" applyAlignment="1" applyProtection="1">
      <alignment horizontal="center" vertical="center"/>
      <protection locked="0"/>
    </xf>
    <xf numFmtId="0" fontId="0" fillId="0" borderId="52" xfId="0" applyNumberFormat="1" applyBorder="1" applyAlignment="1" applyProtection="1">
      <alignment horizontal="center" vertical="center"/>
      <protection locked="0"/>
    </xf>
    <xf numFmtId="0" fontId="0" fillId="0" borderId="49" xfId="0" applyNumberFormat="1" applyBorder="1" applyAlignment="1" applyProtection="1">
      <alignment horizontal="center" vertical="center"/>
      <protection locked="0"/>
    </xf>
    <xf numFmtId="0" fontId="0" fillId="0" borderId="50" xfId="0" applyNumberFormat="1" applyBorder="1" applyAlignment="1" applyProtection="1">
      <alignment horizontal="center" vertical="center"/>
      <protection locked="0"/>
    </xf>
    <xf numFmtId="0" fontId="13" fillId="0" borderId="60" xfId="0" applyFont="1" applyBorder="1"/>
    <xf numFmtId="0" fontId="0" fillId="0" borderId="54" xfId="0" applyBorder="1" applyAlignment="1">
      <alignment horizontal="center"/>
    </xf>
    <xf numFmtId="0" fontId="0" fillId="0" borderId="64" xfId="0" applyNumberFormat="1" applyBorder="1" applyAlignment="1" applyProtection="1">
      <alignment horizontal="center" vertical="center"/>
      <protection locked="0"/>
    </xf>
    <xf numFmtId="0" fontId="13" fillId="0" borderId="58" xfId="0" applyNumberFormat="1" applyFont="1" applyBorder="1" applyAlignment="1" applyProtection="1">
      <alignment horizontal="left" vertical="center"/>
      <protection locked="0"/>
    </xf>
    <xf numFmtId="0" fontId="13" fillId="0" borderId="46" xfId="0" applyFont="1" applyBorder="1"/>
    <xf numFmtId="0" fontId="13" fillId="0" borderId="48" xfId="0" applyFont="1" applyBorder="1"/>
    <xf numFmtId="0" fontId="13" fillId="0" borderId="51" xfId="0" applyFont="1" applyBorder="1"/>
    <xf numFmtId="0" fontId="0" fillId="0" borderId="57" xfId="0" applyBorder="1" applyAlignment="1">
      <alignment horizontal="center"/>
    </xf>
    <xf numFmtId="2" fontId="0" fillId="0" borderId="6" xfId="0" applyNumberForma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2" fontId="0" fillId="0" borderId="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Continuous" vertical="center"/>
    </xf>
    <xf numFmtId="0" fontId="0" fillId="0" borderId="65" xfId="0" applyNumberFormat="1" applyBorder="1" applyAlignment="1">
      <alignment horizontal="center" vertical="center"/>
    </xf>
    <xf numFmtId="0" fontId="2" fillId="0" borderId="66" xfId="0" applyNumberFormat="1" applyFont="1" applyBorder="1" applyAlignment="1">
      <alignment horizontal="left" vertical="center"/>
    </xf>
    <xf numFmtId="0" fontId="0" fillId="0" borderId="66" xfId="0" applyNumberFormat="1" applyBorder="1" applyAlignment="1">
      <alignment horizontal="center" vertical="center"/>
    </xf>
    <xf numFmtId="0" fontId="0" fillId="0" borderId="67" xfId="0" applyNumberFormat="1" applyBorder="1" applyAlignment="1">
      <alignment horizontal="center" vertical="center"/>
    </xf>
    <xf numFmtId="0" fontId="0" fillId="0" borderId="68" xfId="0" applyNumberFormat="1" applyBorder="1" applyAlignment="1">
      <alignment horizontal="center" vertical="center"/>
    </xf>
    <xf numFmtId="1" fontId="0" fillId="0" borderId="0" xfId="0" applyNumberFormat="1" applyProtection="1"/>
    <xf numFmtId="0" fontId="0" fillId="0" borderId="69" xfId="0" applyNumberFormat="1" applyBorder="1" applyAlignment="1" applyProtection="1">
      <alignment horizontal="center" vertical="center"/>
      <protection locked="0"/>
    </xf>
    <xf numFmtId="0" fontId="13" fillId="0" borderId="70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38" xfId="0" applyBorder="1"/>
    <xf numFmtId="0" fontId="0" fillId="0" borderId="7" xfId="0" applyBorder="1"/>
    <xf numFmtId="0" fontId="10" fillId="0" borderId="8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 applyAlignment="1">
      <alignment horizontal="right"/>
    </xf>
    <xf numFmtId="0" fontId="10" fillId="0" borderId="5" xfId="0" applyFont="1" applyBorder="1" applyAlignment="1" applyProtection="1">
      <alignment vertical="center"/>
    </xf>
    <xf numFmtId="0" fontId="1" fillId="0" borderId="71" xfId="0" applyNumberFormat="1" applyFont="1" applyBorder="1" applyAlignment="1" applyProtection="1">
      <alignment horizontal="center" vertical="center"/>
      <protection locked="0"/>
    </xf>
    <xf numFmtId="0" fontId="0" fillId="0" borderId="8" xfId="0" applyFill="1" applyBorder="1" applyProtection="1"/>
    <xf numFmtId="0" fontId="10" fillId="0" borderId="8" xfId="0" applyFont="1" applyFill="1" applyBorder="1" applyAlignment="1" applyProtection="1">
      <alignment horizontal="center" vertical="center"/>
    </xf>
    <xf numFmtId="2" fontId="10" fillId="0" borderId="8" xfId="0" applyNumberFormat="1" applyFont="1" applyFill="1" applyBorder="1" applyAlignment="1" applyProtection="1">
      <alignment vertical="center"/>
    </xf>
    <xf numFmtId="0" fontId="7" fillId="0" borderId="43" xfId="0" applyFont="1" applyBorder="1" applyAlignment="1" applyProtection="1">
      <alignment vertical="center"/>
    </xf>
    <xf numFmtId="0" fontId="0" fillId="0" borderId="60" xfId="0" applyBorder="1"/>
    <xf numFmtId="0" fontId="13" fillId="0" borderId="72" xfId="0" applyNumberFormat="1" applyFont="1" applyBorder="1" applyAlignment="1" applyProtection="1">
      <alignment horizontal="left" vertical="center"/>
      <protection locked="0"/>
    </xf>
    <xf numFmtId="0" fontId="13" fillId="0" borderId="73" xfId="0" applyNumberFormat="1" applyFont="1" applyBorder="1" applyAlignment="1" applyProtection="1">
      <alignment horizontal="left" vertical="center"/>
      <protection locked="0"/>
    </xf>
    <xf numFmtId="0" fontId="13" fillId="0" borderId="74" xfId="0" applyNumberFormat="1" applyFont="1" applyBorder="1" applyAlignment="1" applyProtection="1">
      <alignment horizontal="left" vertical="center"/>
      <protection locked="0"/>
    </xf>
    <xf numFmtId="0" fontId="0" fillId="0" borderId="62" xfId="0" applyNumberFormat="1" applyBorder="1" applyAlignment="1" applyProtection="1">
      <alignment horizontal="center" vertical="center"/>
      <protection locked="0"/>
    </xf>
    <xf numFmtId="0" fontId="0" fillId="0" borderId="75" xfId="0" applyBorder="1"/>
    <xf numFmtId="0" fontId="0" fillId="0" borderId="69" xfId="0" applyBorder="1"/>
    <xf numFmtId="0" fontId="0" fillId="0" borderId="47" xfId="0" applyBorder="1" applyProtection="1"/>
    <xf numFmtId="0" fontId="15" fillId="0" borderId="0" xfId="0" applyFont="1"/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3" fillId="0" borderId="63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76" xfId="0" applyNumberFormat="1" applyFont="1" applyBorder="1" applyAlignment="1" applyProtection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3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6" xfId="0" applyNumberFormat="1" applyFont="1" applyBorder="1" applyAlignment="1" applyProtection="1">
      <alignment horizontal="center" vertical="center"/>
      <protection locked="0"/>
    </xf>
    <xf numFmtId="0" fontId="3" fillId="0" borderId="7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8"/>
  <sheetViews>
    <sheetView showZeros="0" tabSelected="1" defaultGridColor="0" topLeftCell="CD4" colorId="8" zoomScale="75" zoomScaleNormal="75" zoomScaleSheetLayoutView="75" workbookViewId="0">
      <pane xSplit="23580" topLeftCell="BA1"/>
      <selection activeCell="CJ43" sqref="CJ43"/>
      <selection pane="topRight" activeCell="BA73" sqref="BA73"/>
    </sheetView>
  </sheetViews>
  <sheetFormatPr baseColWidth="10" defaultRowHeight="12.75" x14ac:dyDescent="0.2"/>
  <cols>
    <col min="1" max="1" width="2.28515625" customWidth="1"/>
    <col min="2" max="2" width="15.7109375" customWidth="1"/>
    <col min="3" max="3" width="12.28515625" customWidth="1"/>
    <col min="4" max="4" width="6.85546875" customWidth="1"/>
    <col min="5" max="5" width="4.7109375" customWidth="1"/>
    <col min="6" max="8" width="4.42578125" customWidth="1"/>
    <col min="9" max="9" width="2.140625" customWidth="1"/>
    <col min="10" max="10" width="4.28515625" customWidth="1"/>
    <col min="11" max="11" width="4.140625" customWidth="1"/>
    <col min="12" max="13" width="4.42578125" customWidth="1"/>
    <col min="14" max="14" width="4.28515625" customWidth="1"/>
    <col min="15" max="15" width="2" customWidth="1"/>
    <col min="16" max="16" width="6.140625" customWidth="1"/>
    <col min="17" max="17" width="6" customWidth="1"/>
    <col min="18" max="20" width="4.42578125" customWidth="1"/>
    <col min="21" max="21" width="4.140625" customWidth="1"/>
    <col min="22" max="22" width="2" customWidth="1"/>
    <col min="23" max="23" width="5.28515625" customWidth="1"/>
    <col min="24" max="24" width="6.140625" customWidth="1"/>
    <col min="25" max="27" width="4.42578125" customWidth="1"/>
    <col min="28" max="28" width="4.140625" customWidth="1"/>
    <col min="29" max="29" width="2" customWidth="1"/>
    <col min="30" max="30" width="5.85546875" customWidth="1"/>
    <col min="31" max="31" width="6.140625" customWidth="1"/>
    <col min="32" max="32" width="5.42578125" style="64" customWidth="1"/>
    <col min="33" max="33" width="3.5703125" style="64" customWidth="1"/>
    <col min="34" max="34" width="18" style="64" customWidth="1"/>
    <col min="35" max="35" width="13.5703125" style="64" customWidth="1"/>
    <col min="36" max="36" width="20.7109375" style="64" customWidth="1"/>
    <col min="37" max="37" width="11.28515625" style="162" customWidth="1"/>
    <col min="38" max="38" width="9.85546875" style="162" customWidth="1"/>
    <col min="39" max="39" width="12.85546875" style="162" customWidth="1"/>
    <col min="40" max="40" width="11.42578125" style="162"/>
    <col min="41" max="41" width="7.28515625" style="64" customWidth="1"/>
    <col min="42" max="42" width="9" style="65" customWidth="1"/>
    <col min="43" max="43" width="10" style="65" customWidth="1"/>
    <col min="44" max="44" width="2.85546875" style="64" customWidth="1"/>
    <col min="45" max="45" width="4.85546875" style="64" customWidth="1"/>
    <col min="46" max="47" width="5.85546875" style="64" customWidth="1"/>
    <col min="48" max="48" width="5.7109375" style="64" customWidth="1"/>
    <col min="49" max="49" width="5" style="64" customWidth="1"/>
    <col min="50" max="50" width="12.5703125" style="64" customWidth="1"/>
    <col min="51" max="51" width="3.5703125" style="64" customWidth="1"/>
    <col min="52" max="52" width="13.140625" style="64" customWidth="1"/>
    <col min="53" max="53" width="13.5703125" style="64" customWidth="1"/>
    <col min="54" max="54" width="15.42578125" style="64" customWidth="1"/>
    <col min="55" max="55" width="18" style="162" bestFit="1" customWidth="1"/>
    <col min="56" max="56" width="14" style="162" customWidth="1"/>
    <col min="57" max="57" width="14.42578125" style="162" customWidth="1"/>
    <col min="58" max="58" width="20.7109375" style="162" bestFit="1" customWidth="1"/>
    <col min="59" max="59" width="7.85546875" style="162" customWidth="1"/>
    <col min="60" max="60" width="7.85546875" style="166" customWidth="1"/>
    <col min="61" max="61" width="10.7109375" style="162" customWidth="1"/>
    <col min="62" max="62" width="3.28515625" style="64" customWidth="1"/>
    <col min="63" max="63" width="5.7109375" style="64" bestFit="1" customWidth="1"/>
    <col min="64" max="66" width="6.85546875" style="64" bestFit="1" customWidth="1"/>
    <col min="67" max="67" width="11.42578125" style="64"/>
    <col min="68" max="68" width="4.140625" style="64" customWidth="1"/>
    <col min="69" max="69" width="3.5703125" style="162" customWidth="1"/>
    <col min="70" max="70" width="18" style="64" customWidth="1"/>
    <col min="71" max="71" width="14.7109375" style="64" customWidth="1"/>
    <col min="72" max="72" width="15.85546875" style="64" customWidth="1"/>
    <col min="73" max="73" width="18" style="162" bestFit="1" customWidth="1"/>
    <col min="74" max="74" width="13.5703125" style="162" customWidth="1"/>
    <col min="75" max="75" width="14.7109375" style="162" bestFit="1" customWidth="1"/>
    <col min="76" max="76" width="20.7109375" style="162" bestFit="1" customWidth="1"/>
    <col min="77" max="77" width="8" style="162" customWidth="1"/>
    <col min="78" max="79" width="8.140625" style="166" customWidth="1"/>
    <col min="80" max="80" width="2.85546875" style="64" customWidth="1"/>
    <col min="81" max="86" width="11.42578125" style="64"/>
    <col min="87" max="87" width="4" style="64" customWidth="1"/>
    <col min="88" max="88" width="23.85546875" style="64" customWidth="1"/>
    <col min="89" max="89" width="8.85546875" style="64" customWidth="1"/>
    <col min="90" max="90" width="5.140625" style="64" customWidth="1"/>
    <col min="91" max="91" width="8.140625" style="64" bestFit="1" customWidth="1"/>
    <col min="92" max="92" width="9.140625" style="64" bestFit="1" customWidth="1"/>
    <col min="93" max="93" width="5.42578125" style="64" customWidth="1"/>
    <col min="94" max="94" width="8.28515625" style="64" bestFit="1" customWidth="1"/>
    <col min="95" max="95" width="9.140625" style="64" bestFit="1" customWidth="1"/>
    <col min="96" max="96" width="5.28515625" style="64" customWidth="1"/>
    <col min="97" max="97" width="8.28515625" style="64" bestFit="1" customWidth="1"/>
    <col min="98" max="98" width="9.140625" style="64" bestFit="1" customWidth="1"/>
    <col min="99" max="99" width="7.28515625" style="64" customWidth="1"/>
    <col min="100" max="100" width="8.28515625" style="64" bestFit="1" customWidth="1"/>
    <col min="101" max="101" width="9.42578125" style="64" customWidth="1"/>
    <col min="102" max="102" width="6.7109375" style="64" customWidth="1"/>
    <col min="103" max="103" width="8.5703125" style="64" customWidth="1"/>
    <col min="104" max="105" width="11.140625" style="64" bestFit="1" customWidth="1"/>
    <col min="106" max="107" width="11.42578125" style="64"/>
    <col min="108" max="108" width="9.7109375" style="64" bestFit="1" customWidth="1"/>
    <col min="109" max="109" width="11.42578125" style="64"/>
    <col min="110" max="110" width="6.85546875" style="64" customWidth="1"/>
    <col min="111" max="116" width="11.42578125" style="64"/>
  </cols>
  <sheetData>
    <row r="1" spans="1:112" ht="21" customHeight="1" x14ac:dyDescent="0.25">
      <c r="A1" s="1"/>
      <c r="H1" s="63" t="s">
        <v>87</v>
      </c>
      <c r="AZ1" s="64" t="s">
        <v>0</v>
      </c>
    </row>
    <row r="2" spans="1:112" ht="21" customHeight="1" x14ac:dyDescent="0.35">
      <c r="A2" s="1"/>
      <c r="H2" s="2"/>
      <c r="AZ2" s="64" t="s">
        <v>1</v>
      </c>
      <c r="BR2" s="66" t="s">
        <v>67</v>
      </c>
      <c r="CJ2" s="64" t="s">
        <v>2</v>
      </c>
    </row>
    <row r="3" spans="1:112" ht="18.95" customHeight="1" thickBot="1" x14ac:dyDescent="0.4">
      <c r="A3" s="1"/>
      <c r="H3" s="2"/>
      <c r="AG3" s="66" t="s">
        <v>3</v>
      </c>
      <c r="AY3"/>
      <c r="AZ3" s="64" t="s">
        <v>66</v>
      </c>
      <c r="BQ3" s="170"/>
      <c r="CJ3" s="64" t="s">
        <v>4</v>
      </c>
    </row>
    <row r="4" spans="1:112" ht="18.95" customHeight="1" thickTop="1" thickBot="1" x14ac:dyDescent="0.25">
      <c r="A4" s="3"/>
      <c r="B4" s="278" t="s">
        <v>5</v>
      </c>
      <c r="C4" s="279"/>
      <c r="D4" s="280"/>
      <c r="E4" s="27" t="s">
        <v>6</v>
      </c>
      <c r="F4" s="28"/>
      <c r="G4" s="29"/>
      <c r="H4" s="51">
        <v>3</v>
      </c>
      <c r="I4" s="9"/>
      <c r="J4" s="10"/>
      <c r="K4" s="24" t="s">
        <v>6</v>
      </c>
      <c r="L4" s="25"/>
      <c r="M4" s="26"/>
      <c r="N4" s="52">
        <v>3</v>
      </c>
      <c r="O4" s="10"/>
      <c r="P4" s="10"/>
      <c r="Q4" s="10"/>
      <c r="R4" s="24" t="s">
        <v>6</v>
      </c>
      <c r="S4" s="25"/>
      <c r="T4" s="26"/>
      <c r="U4" s="52">
        <v>3</v>
      </c>
      <c r="V4" s="10"/>
      <c r="W4" s="10"/>
      <c r="X4" s="10"/>
      <c r="Y4" s="24" t="s">
        <v>6</v>
      </c>
      <c r="Z4" s="25"/>
      <c r="AA4" s="26"/>
      <c r="AB4" s="52">
        <v>3</v>
      </c>
      <c r="AC4" s="10"/>
      <c r="AD4" s="10"/>
      <c r="AE4" s="10"/>
      <c r="AF4" s="67"/>
      <c r="BH4" s="162"/>
    </row>
    <row r="5" spans="1:112" ht="18.95" customHeight="1" thickTop="1" thickBot="1" x14ac:dyDescent="0.25">
      <c r="A5" s="11"/>
      <c r="B5" s="12" t="s">
        <v>7</v>
      </c>
      <c r="C5" s="12"/>
      <c r="D5" s="12"/>
      <c r="E5" s="36">
        <v>3</v>
      </c>
      <c r="F5" s="284" t="s">
        <v>8</v>
      </c>
      <c r="G5" s="285"/>
      <c r="H5" s="285"/>
      <c r="I5" s="285"/>
      <c r="J5" s="286"/>
      <c r="K5" s="36">
        <f>$N$4</f>
        <v>3</v>
      </c>
      <c r="L5" s="284" t="s">
        <v>61</v>
      </c>
      <c r="M5" s="285"/>
      <c r="N5" s="285"/>
      <c r="O5" s="285"/>
      <c r="P5" s="285"/>
      <c r="Q5" s="286"/>
      <c r="R5" s="36">
        <f>$U$4</f>
        <v>3</v>
      </c>
      <c r="S5" s="275" t="s">
        <v>88</v>
      </c>
      <c r="T5" s="276"/>
      <c r="U5" s="276"/>
      <c r="V5" s="276"/>
      <c r="W5" s="276"/>
      <c r="X5" s="287"/>
      <c r="Y5" s="36">
        <f>$AB$4</f>
        <v>3</v>
      </c>
      <c r="Z5" s="275" t="s">
        <v>157</v>
      </c>
      <c r="AA5" s="276"/>
      <c r="AB5" s="276"/>
      <c r="AC5" s="276"/>
      <c r="AD5" s="276"/>
      <c r="AE5" s="277"/>
      <c r="AF5" s="68"/>
      <c r="AG5" s="69" t="s">
        <v>11</v>
      </c>
      <c r="AH5" s="69" t="s">
        <v>12</v>
      </c>
      <c r="AI5" s="69" t="s">
        <v>13</v>
      </c>
      <c r="AJ5" s="69" t="s">
        <v>14</v>
      </c>
      <c r="AK5" s="79" t="str">
        <f>$F$5</f>
        <v>BRESSOLS</v>
      </c>
      <c r="AL5" s="79" t="str">
        <f>$L$5</f>
        <v>LE SEQUESTRE</v>
      </c>
      <c r="AM5" s="79" t="str">
        <f>$S$5</f>
        <v>GRENADE</v>
      </c>
      <c r="AN5" s="79" t="str">
        <f>$Z$5</f>
        <v>TOULOUSE</v>
      </c>
      <c r="AO5" s="69" t="s">
        <v>15</v>
      </c>
      <c r="AP5" s="150" t="s">
        <v>16</v>
      </c>
      <c r="AQ5" s="70" t="s">
        <v>68</v>
      </c>
      <c r="AR5" s="71" t="s">
        <v>17</v>
      </c>
      <c r="AS5" s="71" t="s">
        <v>18</v>
      </c>
      <c r="AT5" s="71" t="s">
        <v>19</v>
      </c>
      <c r="AU5" s="71" t="s">
        <v>20</v>
      </c>
      <c r="AV5" s="71" t="s">
        <v>21</v>
      </c>
      <c r="AW5" s="71" t="s">
        <v>22</v>
      </c>
      <c r="AX5" s="72"/>
      <c r="AY5" s="144" t="s">
        <v>11</v>
      </c>
      <c r="AZ5" s="144" t="s">
        <v>12</v>
      </c>
      <c r="BA5" s="144" t="s">
        <v>13</v>
      </c>
      <c r="BB5" s="144" t="s">
        <v>14</v>
      </c>
      <c r="BC5" s="167" t="str">
        <f>$F$5</f>
        <v>BRESSOLS</v>
      </c>
      <c r="BD5" s="167" t="str">
        <f>$L$5</f>
        <v>LE SEQUESTRE</v>
      </c>
      <c r="BE5" s="167" t="str">
        <f>$S$5</f>
        <v>GRENADE</v>
      </c>
      <c r="BF5" s="167" t="str">
        <f>$Z$5</f>
        <v>TOULOUSE</v>
      </c>
      <c r="BG5" s="167" t="s">
        <v>15</v>
      </c>
      <c r="BH5" s="168" t="s">
        <v>16</v>
      </c>
      <c r="BI5" s="168" t="s">
        <v>68</v>
      </c>
      <c r="BJ5" s="145" t="s">
        <v>17</v>
      </c>
      <c r="BK5" s="145" t="s">
        <v>18</v>
      </c>
      <c r="BL5" s="145" t="s">
        <v>19</v>
      </c>
      <c r="BM5" s="145" t="s">
        <v>20</v>
      </c>
      <c r="BN5" s="145" t="s">
        <v>21</v>
      </c>
      <c r="BO5" s="145" t="s">
        <v>22</v>
      </c>
      <c r="CH5" s="72"/>
      <c r="CJ5" s="75" t="s">
        <v>23</v>
      </c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7"/>
      <c r="DC5" s="77"/>
      <c r="DD5" s="77"/>
      <c r="DE5" s="77"/>
      <c r="DF5" s="77"/>
    </row>
    <row r="6" spans="1:112" ht="18.95" customHeight="1" thickTop="1" thickBot="1" x14ac:dyDescent="0.25">
      <c r="A6" s="13" t="s">
        <v>11</v>
      </c>
      <c r="B6" s="13" t="s">
        <v>12</v>
      </c>
      <c r="C6" s="13" t="s">
        <v>13</v>
      </c>
      <c r="D6" s="13" t="s">
        <v>24</v>
      </c>
      <c r="E6" s="14" t="s">
        <v>25</v>
      </c>
      <c r="F6" s="13">
        <v>1</v>
      </c>
      <c r="G6" s="13">
        <v>2</v>
      </c>
      <c r="H6" s="13">
        <v>3</v>
      </c>
      <c r="I6" s="13">
        <v>4</v>
      </c>
      <c r="J6" s="13" t="s">
        <v>22</v>
      </c>
      <c r="K6" s="14" t="s">
        <v>25</v>
      </c>
      <c r="L6" s="13">
        <v>1</v>
      </c>
      <c r="M6" s="13">
        <v>2</v>
      </c>
      <c r="N6" s="13">
        <v>3</v>
      </c>
      <c r="O6" s="13">
        <v>4</v>
      </c>
      <c r="P6" s="13" t="s">
        <v>22</v>
      </c>
      <c r="Q6" s="13" t="s">
        <v>26</v>
      </c>
      <c r="R6" s="14" t="s">
        <v>25</v>
      </c>
      <c r="S6" s="13">
        <v>1</v>
      </c>
      <c r="T6" s="13">
        <v>2</v>
      </c>
      <c r="U6" s="13">
        <v>3</v>
      </c>
      <c r="V6" s="13">
        <v>4</v>
      </c>
      <c r="W6" s="13" t="s">
        <v>22</v>
      </c>
      <c r="X6" s="13" t="s">
        <v>26</v>
      </c>
      <c r="Y6" s="14" t="s">
        <v>25</v>
      </c>
      <c r="Z6" s="13">
        <v>1</v>
      </c>
      <c r="AA6" s="13">
        <v>2</v>
      </c>
      <c r="AB6" s="13">
        <v>3</v>
      </c>
      <c r="AC6" s="13">
        <v>4</v>
      </c>
      <c r="AD6" s="13" t="s">
        <v>22</v>
      </c>
      <c r="AE6" s="13" t="s">
        <v>26</v>
      </c>
      <c r="AF6" s="78"/>
      <c r="AG6" s="79" t="str">
        <f>A7</f>
        <v>E</v>
      </c>
      <c r="AH6" s="80" t="str">
        <f>B7</f>
        <v>MOULY</v>
      </c>
      <c r="AI6" s="80" t="str">
        <f>C7</f>
        <v>BERNARD</v>
      </c>
      <c r="AJ6" s="80" t="str">
        <f t="shared" ref="AJ6:AJ14" si="0">$B$4</f>
        <v>BARAQUEVILLE</v>
      </c>
      <c r="AK6" s="79">
        <f>J7</f>
        <v>130</v>
      </c>
      <c r="AL6" s="79">
        <f>P7</f>
        <v>144</v>
      </c>
      <c r="AM6" s="79">
        <f>W7</f>
        <v>124</v>
      </c>
      <c r="AN6" s="79">
        <f>AD7</f>
        <v>119</v>
      </c>
      <c r="AO6" s="79">
        <f t="shared" ref="AO6:AO34" si="1">SUM(AK6:AN6)</f>
        <v>517</v>
      </c>
      <c r="AP6" s="81">
        <f t="shared" ref="AP6:AP27" si="2">AO6/AW6</f>
        <v>43.083333333333336</v>
      </c>
      <c r="AQ6" s="81">
        <f>AP6+D7</f>
        <v>49.083333333333336</v>
      </c>
      <c r="AR6" s="80"/>
      <c r="AS6" s="80">
        <f>IF(AK6&gt;0,$H$4,0)</f>
        <v>3</v>
      </c>
      <c r="AT6" s="80">
        <f>IF(AL6&gt;0,$N$4,0)</f>
        <v>3</v>
      </c>
      <c r="AU6" s="80">
        <f>IF(AM6&gt;0,$U$4,0)</f>
        <v>3</v>
      </c>
      <c r="AV6" s="80">
        <f>IF(AN6&gt;0,$AB$4,0)</f>
        <v>3</v>
      </c>
      <c r="AW6" s="80">
        <f>SUM(AS6:AV6)</f>
        <v>12</v>
      </c>
      <c r="AX6" s="82"/>
      <c r="AY6" t="s">
        <v>136</v>
      </c>
      <c r="AZ6" t="s">
        <v>145</v>
      </c>
      <c r="BA6" t="s">
        <v>146</v>
      </c>
      <c r="BB6" t="s">
        <v>8</v>
      </c>
      <c r="BC6" s="164">
        <v>113</v>
      </c>
      <c r="BD6" s="164">
        <v>111</v>
      </c>
      <c r="BE6" s="164">
        <v>117</v>
      </c>
      <c r="BF6" s="164">
        <v>103</v>
      </c>
      <c r="BG6">
        <v>444</v>
      </c>
      <c r="BH6">
        <v>37</v>
      </c>
      <c r="BI6">
        <v>50</v>
      </c>
      <c r="BJ6"/>
      <c r="BK6">
        <v>3</v>
      </c>
      <c r="BL6">
        <v>3</v>
      </c>
      <c r="BM6">
        <v>3</v>
      </c>
      <c r="BN6">
        <v>3</v>
      </c>
      <c r="BO6">
        <v>12</v>
      </c>
      <c r="BP6" s="72"/>
      <c r="BQ6" s="171" t="s">
        <v>29</v>
      </c>
      <c r="BR6" s="99"/>
      <c r="BS6" s="98"/>
      <c r="BT6" s="64" t="s">
        <v>30</v>
      </c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7"/>
      <c r="DC6" s="77"/>
      <c r="DD6" s="77"/>
      <c r="DE6" s="77"/>
      <c r="DF6" s="77"/>
    </row>
    <row r="7" spans="1:112" ht="18.95" customHeight="1" thickTop="1" thickBot="1" x14ac:dyDescent="0.25">
      <c r="A7" s="151" t="s">
        <v>135</v>
      </c>
      <c r="B7" s="43" t="s">
        <v>116</v>
      </c>
      <c r="C7" s="43" t="s">
        <v>91</v>
      </c>
      <c r="D7" s="42">
        <v>6</v>
      </c>
      <c r="E7" s="148">
        <f>IF(F7&gt;0,D7*$E$5,0)</f>
        <v>18</v>
      </c>
      <c r="F7" s="48">
        <v>47</v>
      </c>
      <c r="G7" s="48">
        <v>41</v>
      </c>
      <c r="H7" s="48">
        <v>42</v>
      </c>
      <c r="I7" s="48"/>
      <c r="J7" s="53">
        <f t="shared" ref="J7:J15" si="3">F7+G7+H7+I7</f>
        <v>130</v>
      </c>
      <c r="K7" s="15">
        <f>IF(L7&gt;0,D7*$K$5,0)</f>
        <v>18</v>
      </c>
      <c r="L7" s="48">
        <v>48</v>
      </c>
      <c r="M7" s="48">
        <v>50</v>
      </c>
      <c r="N7" s="48">
        <v>46</v>
      </c>
      <c r="O7" s="48"/>
      <c r="P7" s="16">
        <f t="shared" ref="P7:P15" si="4">L7+M7+N7+O7</f>
        <v>144</v>
      </c>
      <c r="Q7" s="16">
        <f t="shared" ref="Q7:Q15" si="5">J7+P7</f>
        <v>274</v>
      </c>
      <c r="R7" s="15">
        <f>IF(S7&gt;0,D7*$R$5,0)</f>
        <v>18</v>
      </c>
      <c r="S7" s="48">
        <v>37</v>
      </c>
      <c r="T7" s="48">
        <v>47</v>
      </c>
      <c r="U7" s="48">
        <v>40</v>
      </c>
      <c r="V7" s="48"/>
      <c r="W7" s="16">
        <f>S7+T7+U7+V7</f>
        <v>124</v>
      </c>
      <c r="X7" s="16">
        <f>J7+P7+W7</f>
        <v>398</v>
      </c>
      <c r="Y7" s="15">
        <f>IF(Z7&gt;0,D7*$Y$5,0)</f>
        <v>18</v>
      </c>
      <c r="Z7" s="123">
        <v>40</v>
      </c>
      <c r="AA7" s="48">
        <v>40</v>
      </c>
      <c r="AB7" s="48">
        <v>39</v>
      </c>
      <c r="AC7" s="48"/>
      <c r="AD7" s="16">
        <f>Z7+AA7+AB7+AC7</f>
        <v>119</v>
      </c>
      <c r="AE7" s="16">
        <f>J7+P7+W7+AD7</f>
        <v>517</v>
      </c>
      <c r="AF7" s="83"/>
      <c r="AG7" s="79" t="str">
        <f t="shared" ref="AG7:AG14" si="6">A8</f>
        <v>E</v>
      </c>
      <c r="AH7" s="80" t="str">
        <f t="shared" ref="AH7:AH14" si="7">B8</f>
        <v>PRIVAT</v>
      </c>
      <c r="AI7" s="80" t="str">
        <f t="shared" ref="AI7:AI14" si="8">C8</f>
        <v>HUBERT</v>
      </c>
      <c r="AJ7" s="80" t="str">
        <f t="shared" si="0"/>
        <v>BARAQUEVILLE</v>
      </c>
      <c r="AK7" s="79">
        <f t="shared" ref="AK7:AK14" si="9">J8</f>
        <v>133</v>
      </c>
      <c r="AL7" s="79">
        <f t="shared" ref="AL7:AL14" si="10">P8</f>
        <v>135</v>
      </c>
      <c r="AM7" s="79">
        <f t="shared" ref="AM7:AM14" si="11">W8</f>
        <v>0</v>
      </c>
      <c r="AN7" s="79">
        <f t="shared" ref="AN7:AN14" si="12">AD8</f>
        <v>130</v>
      </c>
      <c r="AO7" s="79">
        <f t="shared" si="1"/>
        <v>398</v>
      </c>
      <c r="AP7" s="81">
        <f t="shared" si="2"/>
        <v>44.222222222222221</v>
      </c>
      <c r="AQ7" s="81">
        <f t="shared" ref="AQ7:AQ14" si="13">AP7+D8</f>
        <v>49.222222222222221</v>
      </c>
      <c r="AR7" s="80"/>
      <c r="AS7" s="80">
        <f t="shared" ref="AS7:AS14" si="14">IF(AK7&gt;0,$H$4,0)</f>
        <v>3</v>
      </c>
      <c r="AT7" s="80">
        <f t="shared" ref="AT7:AT14" si="15">IF(AL7&gt;0,$N$4,0)</f>
        <v>3</v>
      </c>
      <c r="AU7" s="80">
        <f t="shared" ref="AU7:AU14" si="16">IF(AM7&gt;0,$U$4,0)</f>
        <v>0</v>
      </c>
      <c r="AV7" s="80">
        <f t="shared" ref="AV7:AV14" si="17">IF(AN7&gt;0,$AB$4,0)</f>
        <v>3</v>
      </c>
      <c r="AW7" s="80">
        <f t="shared" ref="AW7:AW14" si="18">SUM(AS7:AV7)</f>
        <v>9</v>
      </c>
      <c r="AX7" s="82"/>
      <c r="AY7" t="s">
        <v>136</v>
      </c>
      <c r="AZ7" t="s">
        <v>116</v>
      </c>
      <c r="BA7" t="s">
        <v>131</v>
      </c>
      <c r="BB7" t="s">
        <v>86</v>
      </c>
      <c r="BC7" s="164">
        <v>108</v>
      </c>
      <c r="BD7" s="164">
        <v>110</v>
      </c>
      <c r="BE7" s="164">
        <v>108</v>
      </c>
      <c r="BF7" s="164">
        <v>117</v>
      </c>
      <c r="BG7">
        <v>443</v>
      </c>
      <c r="BH7">
        <v>36.916666666666664</v>
      </c>
      <c r="BI7">
        <v>45.916666666666664</v>
      </c>
      <c r="BJ7"/>
      <c r="BK7">
        <v>3</v>
      </c>
      <c r="BL7">
        <v>3</v>
      </c>
      <c r="BM7">
        <v>3</v>
      </c>
      <c r="BN7">
        <v>3</v>
      </c>
      <c r="BO7">
        <v>12</v>
      </c>
      <c r="CI7" s="84"/>
      <c r="CJ7" s="158"/>
      <c r="CK7" s="90"/>
      <c r="CL7" s="156" t="str">
        <f>$F$5</f>
        <v>BRESSOLS</v>
      </c>
      <c r="CM7" s="157"/>
      <c r="CN7" s="90"/>
      <c r="CO7" s="156" t="str">
        <f>$L$5</f>
        <v>LE SEQUESTRE</v>
      </c>
      <c r="CP7" s="157"/>
      <c r="CQ7" s="90"/>
      <c r="CR7" s="156" t="str">
        <f>$S$5</f>
        <v>GRENADE</v>
      </c>
      <c r="CS7" s="157"/>
      <c r="CT7" s="90"/>
      <c r="CU7" s="136" t="str">
        <f>Z5</f>
        <v>TOULOUSE</v>
      </c>
      <c r="CV7" s="157"/>
      <c r="CW7" s="90"/>
      <c r="CX7" s="91" t="s">
        <v>27</v>
      </c>
      <c r="CY7" s="157"/>
      <c r="CZ7" s="93" t="s">
        <v>16</v>
      </c>
      <c r="DA7" s="94"/>
      <c r="DB7" s="95"/>
      <c r="DC7" s="96" t="s">
        <v>28</v>
      </c>
      <c r="DD7" s="97"/>
      <c r="DE7" s="97"/>
      <c r="DF7" s="95"/>
    </row>
    <row r="8" spans="1:112" ht="18.95" customHeight="1" thickTop="1" thickBot="1" x14ac:dyDescent="0.25">
      <c r="A8" s="152" t="s">
        <v>135</v>
      </c>
      <c r="B8" s="45" t="s">
        <v>117</v>
      </c>
      <c r="C8" s="45" t="s">
        <v>118</v>
      </c>
      <c r="D8" s="44">
        <v>5</v>
      </c>
      <c r="E8" s="40">
        <f t="shared" ref="E8:E15" si="19">IF(F8&gt;0,D8*$E$5,0)</f>
        <v>15</v>
      </c>
      <c r="F8" s="49">
        <v>40</v>
      </c>
      <c r="G8" s="49">
        <v>50</v>
      </c>
      <c r="H8" s="49">
        <v>43</v>
      </c>
      <c r="I8" s="49"/>
      <c r="J8" s="37">
        <f t="shared" si="3"/>
        <v>133</v>
      </c>
      <c r="K8" s="14">
        <f t="shared" ref="K8:K15" si="20">IF(L8&gt;0,D8*$K$5,0)</f>
        <v>15</v>
      </c>
      <c r="L8" s="49">
        <v>49</v>
      </c>
      <c r="M8" s="49">
        <v>41</v>
      </c>
      <c r="N8" s="49">
        <v>45</v>
      </c>
      <c r="O8" s="49"/>
      <c r="P8" s="17">
        <f t="shared" si="4"/>
        <v>135</v>
      </c>
      <c r="Q8" s="17">
        <f t="shared" si="5"/>
        <v>268</v>
      </c>
      <c r="R8" s="14">
        <f t="shared" ref="R8:R15" si="21">IF(S8&gt;0,D8*$R$5,0)</f>
        <v>0</v>
      </c>
      <c r="S8" s="49"/>
      <c r="T8" s="49"/>
      <c r="U8" s="49"/>
      <c r="V8" s="49"/>
      <c r="W8" s="17">
        <f>S8+T8+U8+V8</f>
        <v>0</v>
      </c>
      <c r="X8" s="17">
        <f>J8+P8+W8</f>
        <v>268</v>
      </c>
      <c r="Y8" s="14">
        <f t="shared" ref="Y8:Y15" si="22">IF(Z8&gt;0,D8*$Y$5,0)</f>
        <v>15</v>
      </c>
      <c r="Z8" s="49">
        <v>44</v>
      </c>
      <c r="AA8" s="49">
        <v>43</v>
      </c>
      <c r="AB8" s="49">
        <v>43</v>
      </c>
      <c r="AC8" s="49"/>
      <c r="AD8" s="17">
        <f t="shared" ref="AD8:AD15" si="23">Z8+AA8+AB8+AC8</f>
        <v>130</v>
      </c>
      <c r="AE8" s="17">
        <f>J8+P8+W8+AD8</f>
        <v>398</v>
      </c>
      <c r="AF8" s="83"/>
      <c r="AG8" s="79" t="str">
        <f t="shared" si="6"/>
        <v>E</v>
      </c>
      <c r="AH8" s="80" t="str">
        <f t="shared" si="7"/>
        <v>LUTRAN</v>
      </c>
      <c r="AI8" s="80" t="str">
        <f t="shared" si="8"/>
        <v>GUY</v>
      </c>
      <c r="AJ8" s="80" t="str">
        <f t="shared" si="0"/>
        <v>BARAQUEVILLE</v>
      </c>
      <c r="AK8" s="79">
        <f t="shared" si="9"/>
        <v>131</v>
      </c>
      <c r="AL8" s="79">
        <f t="shared" si="10"/>
        <v>0</v>
      </c>
      <c r="AM8" s="79">
        <f t="shared" si="11"/>
        <v>0</v>
      </c>
      <c r="AN8" s="79">
        <f t="shared" si="12"/>
        <v>0</v>
      </c>
      <c r="AO8" s="79">
        <f t="shared" si="1"/>
        <v>131</v>
      </c>
      <c r="AP8" s="81">
        <f t="shared" si="2"/>
        <v>43.666666666666664</v>
      </c>
      <c r="AQ8" s="81">
        <f t="shared" si="13"/>
        <v>49.666666666666664</v>
      </c>
      <c r="AR8" s="80"/>
      <c r="AS8" s="80">
        <f t="shared" si="14"/>
        <v>3</v>
      </c>
      <c r="AT8" s="80">
        <f t="shared" si="15"/>
        <v>0</v>
      </c>
      <c r="AU8" s="80">
        <f t="shared" si="16"/>
        <v>0</v>
      </c>
      <c r="AV8" s="80">
        <f t="shared" si="17"/>
        <v>0</v>
      </c>
      <c r="AW8" s="80">
        <f t="shared" si="18"/>
        <v>3</v>
      </c>
      <c r="AX8" s="82"/>
      <c r="AY8" t="s">
        <v>136</v>
      </c>
      <c r="AZ8" t="s">
        <v>206</v>
      </c>
      <c r="BA8" t="s">
        <v>107</v>
      </c>
      <c r="BB8" t="s">
        <v>56</v>
      </c>
      <c r="BC8" s="164">
        <v>130</v>
      </c>
      <c r="BD8" s="164">
        <v>0</v>
      </c>
      <c r="BE8" s="164">
        <v>114</v>
      </c>
      <c r="BF8" s="164">
        <v>130</v>
      </c>
      <c r="BG8">
        <v>374</v>
      </c>
      <c r="BH8">
        <v>41.555555555555557</v>
      </c>
      <c r="BI8">
        <v>50.555555555555557</v>
      </c>
      <c r="BJ8"/>
      <c r="BK8">
        <v>3</v>
      </c>
      <c r="BL8">
        <v>0</v>
      </c>
      <c r="BM8">
        <v>3</v>
      </c>
      <c r="BN8">
        <v>3</v>
      </c>
      <c r="BO8">
        <v>9</v>
      </c>
      <c r="BP8" s="120" t="s">
        <v>51</v>
      </c>
      <c r="BQ8" s="55" t="s">
        <v>11</v>
      </c>
      <c r="BR8" s="73" t="s">
        <v>12</v>
      </c>
      <c r="BS8" s="73" t="s">
        <v>13</v>
      </c>
      <c r="BT8" s="73" t="s">
        <v>14</v>
      </c>
      <c r="BU8" s="55" t="str">
        <f>$F$5</f>
        <v>BRESSOLS</v>
      </c>
      <c r="BV8" s="55" t="str">
        <f>$L$5</f>
        <v>LE SEQUESTRE</v>
      </c>
      <c r="BW8" s="55" t="str">
        <f>$S$5</f>
        <v>GRENADE</v>
      </c>
      <c r="BX8" s="55" t="str">
        <f>$Z$5</f>
        <v>TOULOUSE</v>
      </c>
      <c r="BY8" s="55" t="s">
        <v>15</v>
      </c>
      <c r="BZ8" s="169" t="s">
        <v>16</v>
      </c>
      <c r="CA8" s="169" t="s">
        <v>68</v>
      </c>
      <c r="CB8" s="161" t="s">
        <v>17</v>
      </c>
      <c r="CC8" s="74" t="s">
        <v>18</v>
      </c>
      <c r="CD8" s="74" t="s">
        <v>19</v>
      </c>
      <c r="CE8" s="74" t="s">
        <v>20</v>
      </c>
      <c r="CF8" s="74" t="s">
        <v>63</v>
      </c>
      <c r="CG8" s="74" t="s">
        <v>22</v>
      </c>
      <c r="CI8" s="100" t="s">
        <v>11</v>
      </c>
      <c r="CJ8" s="100" t="s">
        <v>14</v>
      </c>
      <c r="CK8" s="101" t="s">
        <v>36</v>
      </c>
      <c r="CL8" s="102" t="s">
        <v>37</v>
      </c>
      <c r="CM8" s="103" t="s">
        <v>38</v>
      </c>
      <c r="CN8" s="101" t="s">
        <v>39</v>
      </c>
      <c r="CO8" s="102" t="s">
        <v>40</v>
      </c>
      <c r="CP8" s="103" t="s">
        <v>41</v>
      </c>
      <c r="CQ8" s="101" t="s">
        <v>42</v>
      </c>
      <c r="CR8" s="102" t="s">
        <v>43</v>
      </c>
      <c r="CS8" s="103" t="s">
        <v>44</v>
      </c>
      <c r="CT8" s="134" t="s">
        <v>45</v>
      </c>
      <c r="CU8" s="133" t="s">
        <v>46</v>
      </c>
      <c r="CV8" s="133" t="s">
        <v>64</v>
      </c>
      <c r="CW8" s="101" t="s">
        <v>47</v>
      </c>
      <c r="CX8" s="102" t="s">
        <v>48</v>
      </c>
      <c r="CY8" s="104" t="s">
        <v>15</v>
      </c>
      <c r="CZ8" s="105" t="s">
        <v>49</v>
      </c>
      <c r="DA8" s="106" t="s">
        <v>50</v>
      </c>
      <c r="DB8" s="107" t="str">
        <f>CL7</f>
        <v>BRESSOLS</v>
      </c>
      <c r="DC8" s="146" t="str">
        <f>CO7</f>
        <v>LE SEQUESTRE</v>
      </c>
      <c r="DD8" s="96" t="str">
        <f>CR7</f>
        <v>GRENADE</v>
      </c>
      <c r="DE8" s="96" t="str">
        <f>CU7</f>
        <v>TOULOUSE</v>
      </c>
      <c r="DF8" s="108" t="s">
        <v>22</v>
      </c>
    </row>
    <row r="9" spans="1:112" ht="18.95" customHeight="1" thickBot="1" x14ac:dyDescent="0.25">
      <c r="A9" s="152" t="s">
        <v>135</v>
      </c>
      <c r="B9" s="45" t="s">
        <v>119</v>
      </c>
      <c r="C9" s="45" t="s">
        <v>120</v>
      </c>
      <c r="D9" s="44">
        <v>6</v>
      </c>
      <c r="E9" s="40">
        <f t="shared" si="19"/>
        <v>18</v>
      </c>
      <c r="F9" s="49">
        <v>41</v>
      </c>
      <c r="G9" s="49">
        <v>45</v>
      </c>
      <c r="H9" s="49">
        <v>45</v>
      </c>
      <c r="I9" s="49"/>
      <c r="J9" s="17">
        <f t="shared" si="3"/>
        <v>131</v>
      </c>
      <c r="K9" s="14">
        <f t="shared" si="20"/>
        <v>0</v>
      </c>
      <c r="L9" s="49"/>
      <c r="M9" s="49"/>
      <c r="N9" s="49"/>
      <c r="O9" s="49"/>
      <c r="P9" s="17">
        <f t="shared" si="4"/>
        <v>0</v>
      </c>
      <c r="Q9" s="17">
        <f t="shared" si="5"/>
        <v>131</v>
      </c>
      <c r="R9" s="14">
        <f t="shared" si="21"/>
        <v>0</v>
      </c>
      <c r="S9" s="49"/>
      <c r="T9" s="49"/>
      <c r="U9" s="49"/>
      <c r="V9" s="49"/>
      <c r="W9" s="17">
        <f t="shared" ref="W9:W15" si="24">S9+T9+U9+V9</f>
        <v>0</v>
      </c>
      <c r="X9" s="17">
        <f t="shared" ref="X9:X15" si="25">J9+P9+W9</f>
        <v>131</v>
      </c>
      <c r="Y9" s="14">
        <f t="shared" si="22"/>
        <v>0</v>
      </c>
      <c r="Z9" s="49"/>
      <c r="AA9" s="49"/>
      <c r="AB9" s="49"/>
      <c r="AC9" s="49"/>
      <c r="AD9" s="17">
        <f t="shared" si="23"/>
        <v>0</v>
      </c>
      <c r="AE9" s="17">
        <f>J9+P9+W9+AD9</f>
        <v>131</v>
      </c>
      <c r="AF9" s="83"/>
      <c r="AG9" s="79" t="str">
        <f t="shared" si="6"/>
        <v>E</v>
      </c>
      <c r="AH9" s="80" t="str">
        <f t="shared" si="7"/>
        <v>MOISSET</v>
      </c>
      <c r="AI9" s="80" t="str">
        <f t="shared" si="8"/>
        <v>ALAIN</v>
      </c>
      <c r="AJ9" s="80" t="str">
        <f t="shared" si="0"/>
        <v>BARAQUEVILLE</v>
      </c>
      <c r="AK9" s="79">
        <f t="shared" si="9"/>
        <v>115</v>
      </c>
      <c r="AL9" s="79">
        <f t="shared" si="10"/>
        <v>144</v>
      </c>
      <c r="AM9" s="79">
        <f t="shared" si="11"/>
        <v>131</v>
      </c>
      <c r="AN9" s="79">
        <f t="shared" si="12"/>
        <v>144</v>
      </c>
      <c r="AO9" s="79">
        <f t="shared" si="1"/>
        <v>534</v>
      </c>
      <c r="AP9" s="81">
        <f t="shared" si="2"/>
        <v>44.5</v>
      </c>
      <c r="AQ9" s="81">
        <f t="shared" si="13"/>
        <v>48.5</v>
      </c>
      <c r="AR9" s="80"/>
      <c r="AS9" s="80">
        <f t="shared" si="14"/>
        <v>3</v>
      </c>
      <c r="AT9" s="80">
        <f t="shared" si="15"/>
        <v>3</v>
      </c>
      <c r="AU9" s="80">
        <f t="shared" si="16"/>
        <v>3</v>
      </c>
      <c r="AV9" s="80">
        <f t="shared" si="17"/>
        <v>3</v>
      </c>
      <c r="AW9" s="80">
        <f t="shared" si="18"/>
        <v>12</v>
      </c>
      <c r="AX9" s="82"/>
      <c r="AY9" t="s">
        <v>136</v>
      </c>
      <c r="AZ9" t="s">
        <v>179</v>
      </c>
      <c r="BA9" t="s">
        <v>99</v>
      </c>
      <c r="BB9" t="s">
        <v>9</v>
      </c>
      <c r="BC9" s="164">
        <v>117</v>
      </c>
      <c r="BD9" s="164">
        <v>124</v>
      </c>
      <c r="BE9" s="164">
        <v>0</v>
      </c>
      <c r="BF9" s="164">
        <v>129</v>
      </c>
      <c r="BG9">
        <v>370</v>
      </c>
      <c r="BH9">
        <v>41.111111111111114</v>
      </c>
      <c r="BI9">
        <v>50.111111111111114</v>
      </c>
      <c r="BJ9"/>
      <c r="BK9">
        <v>3</v>
      </c>
      <c r="BL9">
        <v>3</v>
      </c>
      <c r="BM9">
        <v>0</v>
      </c>
      <c r="BN9">
        <v>3</v>
      </c>
      <c r="BO9">
        <v>9</v>
      </c>
      <c r="BP9" s="120">
        <v>1</v>
      </c>
      <c r="BQ9" t="s">
        <v>135</v>
      </c>
      <c r="BR9" t="s">
        <v>132</v>
      </c>
      <c r="BS9" t="s">
        <v>133</v>
      </c>
      <c r="BT9" t="s">
        <v>86</v>
      </c>
      <c r="BU9" s="164">
        <v>148</v>
      </c>
      <c r="BV9" s="164">
        <v>138</v>
      </c>
      <c r="BW9" s="164">
        <v>155</v>
      </c>
      <c r="BX9" s="164">
        <v>153</v>
      </c>
      <c r="BY9">
        <v>594</v>
      </c>
      <c r="BZ9">
        <v>49.5</v>
      </c>
      <c r="CA9">
        <v>49.5</v>
      </c>
      <c r="CB9"/>
      <c r="CC9">
        <v>3</v>
      </c>
      <c r="CD9">
        <v>3</v>
      </c>
      <c r="CE9">
        <v>3</v>
      </c>
      <c r="CF9">
        <v>3</v>
      </c>
      <c r="CG9">
        <v>12</v>
      </c>
      <c r="CI9" s="110"/>
      <c r="CJ9" s="140" t="str">
        <f>B4</f>
        <v>BARAQUEVILLE</v>
      </c>
      <c r="CK9" s="141">
        <f>J17</f>
        <v>509</v>
      </c>
      <c r="CL9" s="142">
        <f>E16</f>
        <v>63</v>
      </c>
      <c r="CM9" s="143">
        <f t="shared" ref="CM9:CM19" si="26">SUM(CK9:CL9)</f>
        <v>572</v>
      </c>
      <c r="CN9" s="112">
        <f>P17</f>
        <v>554</v>
      </c>
      <c r="CO9" s="113">
        <f>K16</f>
        <v>51</v>
      </c>
      <c r="CP9" s="114">
        <f t="shared" ref="CP9:CP19" si="27">SUM(CN9:CO9)</f>
        <v>605</v>
      </c>
      <c r="CQ9" s="112">
        <f>W17</f>
        <v>505</v>
      </c>
      <c r="CR9" s="113">
        <f>R16</f>
        <v>45</v>
      </c>
      <c r="CS9" s="114">
        <f t="shared" ref="CS9:CS19" si="28">SUM(CQ9:CR9)</f>
        <v>550</v>
      </c>
      <c r="CT9" s="112">
        <f>AD17</f>
        <v>513</v>
      </c>
      <c r="CU9" s="113">
        <f>Y16</f>
        <v>54</v>
      </c>
      <c r="CV9" s="114">
        <f t="shared" ref="CV9:CV19" si="29">CU9+CT9</f>
        <v>567</v>
      </c>
      <c r="CW9" s="114">
        <f t="shared" ref="CW9:CW19" si="30">SUM(CK9,CN9,CQ9,CT9)</f>
        <v>2081</v>
      </c>
      <c r="CX9" s="115">
        <f t="shared" ref="CX9:CX19" si="31">SUM(CL9,CO9,CR9,CU9)</f>
        <v>213</v>
      </c>
      <c r="CY9" s="116">
        <f t="shared" ref="CY9:CY19" si="32">SUM(CM9,CP9,CS9,CV9)</f>
        <v>2294</v>
      </c>
      <c r="CZ9" s="117">
        <f t="shared" ref="CZ9:CZ19" si="33">(CY9/DF9)</f>
        <v>47.791666666666664</v>
      </c>
      <c r="DA9" s="118">
        <f t="shared" ref="DA9:DA19" si="34">SUM(CW9/DF9)</f>
        <v>43.354166666666664</v>
      </c>
      <c r="DB9" s="119">
        <f xml:space="preserve"> IF(CM9&gt;0,$H$4*4,0)</f>
        <v>12</v>
      </c>
      <c r="DC9" s="119">
        <f xml:space="preserve"> IF(CP9&gt;0,$N$4*4,0)</f>
        <v>12</v>
      </c>
      <c r="DD9" s="119">
        <f xml:space="preserve"> IF(CS9&gt;0,$U$4*4,0)</f>
        <v>12</v>
      </c>
      <c r="DE9" s="119">
        <f t="shared" ref="DE9:DE19" si="35" xml:space="preserve"> IF(CV9&gt;0,$AB$4*4,0)</f>
        <v>12</v>
      </c>
      <c r="DF9" s="119">
        <f t="shared" ref="DF9:DF19" si="36">DB9+DC9+DD9+DE9</f>
        <v>48</v>
      </c>
      <c r="DH9" s="237"/>
    </row>
    <row r="10" spans="1:112" ht="18.95" customHeight="1" thickBot="1" x14ac:dyDescent="0.25">
      <c r="A10" s="152" t="s">
        <v>135</v>
      </c>
      <c r="B10" s="45" t="s">
        <v>121</v>
      </c>
      <c r="C10" s="45" t="s">
        <v>122</v>
      </c>
      <c r="D10" s="44">
        <v>4</v>
      </c>
      <c r="E10" s="40">
        <f t="shared" si="19"/>
        <v>12</v>
      </c>
      <c r="F10" s="49">
        <v>41</v>
      </c>
      <c r="G10" s="49">
        <v>39</v>
      </c>
      <c r="H10" s="49">
        <v>35</v>
      </c>
      <c r="I10" s="49"/>
      <c r="J10" s="17">
        <f t="shared" si="3"/>
        <v>115</v>
      </c>
      <c r="K10" s="14">
        <f t="shared" si="20"/>
        <v>12</v>
      </c>
      <c r="L10" s="49">
        <v>46</v>
      </c>
      <c r="M10" s="49">
        <v>53</v>
      </c>
      <c r="N10" s="49">
        <v>45</v>
      </c>
      <c r="O10" s="49"/>
      <c r="P10" s="17">
        <f>L10+M10+N10+O10</f>
        <v>144</v>
      </c>
      <c r="Q10" s="17">
        <f>J10+P10</f>
        <v>259</v>
      </c>
      <c r="R10" s="14">
        <f t="shared" si="21"/>
        <v>12</v>
      </c>
      <c r="S10" s="49">
        <v>49</v>
      </c>
      <c r="T10" s="49">
        <v>39</v>
      </c>
      <c r="U10" s="49">
        <v>43</v>
      </c>
      <c r="V10" s="49"/>
      <c r="W10" s="17">
        <f t="shared" si="24"/>
        <v>131</v>
      </c>
      <c r="X10" s="17">
        <f t="shared" si="25"/>
        <v>390</v>
      </c>
      <c r="Y10" s="14">
        <f t="shared" si="22"/>
        <v>12</v>
      </c>
      <c r="Z10" s="49">
        <v>51</v>
      </c>
      <c r="AA10" s="49">
        <v>47</v>
      </c>
      <c r="AB10" s="49">
        <v>46</v>
      </c>
      <c r="AC10" s="49"/>
      <c r="AD10" s="17">
        <f t="shared" si="23"/>
        <v>144</v>
      </c>
      <c r="AE10" s="17">
        <f>J10+P10+W10+AD10</f>
        <v>534</v>
      </c>
      <c r="AF10" s="83"/>
      <c r="AG10" s="79" t="str">
        <f t="shared" si="6"/>
        <v>E</v>
      </c>
      <c r="AH10" s="80" t="str">
        <f t="shared" si="7"/>
        <v>FOUCRAS</v>
      </c>
      <c r="AI10" s="80" t="str">
        <f t="shared" si="8"/>
        <v>MICHEL</v>
      </c>
      <c r="AJ10" s="80" t="str">
        <f t="shared" si="0"/>
        <v>BARAQUEVILLE</v>
      </c>
      <c r="AK10" s="79">
        <f t="shared" si="9"/>
        <v>0</v>
      </c>
      <c r="AL10" s="79">
        <f t="shared" si="10"/>
        <v>131</v>
      </c>
      <c r="AM10" s="79">
        <f t="shared" si="11"/>
        <v>127</v>
      </c>
      <c r="AN10" s="79">
        <f t="shared" si="12"/>
        <v>0</v>
      </c>
      <c r="AO10" s="79">
        <f t="shared" si="1"/>
        <v>258</v>
      </c>
      <c r="AP10" s="81">
        <f t="shared" si="2"/>
        <v>43</v>
      </c>
      <c r="AQ10" s="81">
        <f t="shared" si="13"/>
        <v>45</v>
      </c>
      <c r="AR10" s="80"/>
      <c r="AS10" s="80">
        <f t="shared" si="14"/>
        <v>0</v>
      </c>
      <c r="AT10" s="80">
        <f t="shared" si="15"/>
        <v>3</v>
      </c>
      <c r="AU10" s="80">
        <f t="shared" si="16"/>
        <v>3</v>
      </c>
      <c r="AV10" s="80">
        <f t="shared" si="17"/>
        <v>0</v>
      </c>
      <c r="AW10" s="80">
        <f t="shared" si="18"/>
        <v>6</v>
      </c>
      <c r="AX10" s="82"/>
      <c r="AY10" t="s">
        <v>136</v>
      </c>
      <c r="AZ10" t="s">
        <v>149</v>
      </c>
      <c r="BA10" t="s">
        <v>150</v>
      </c>
      <c r="BB10" t="s">
        <v>55</v>
      </c>
      <c r="BC10" s="164">
        <v>130</v>
      </c>
      <c r="BD10" s="164">
        <v>123</v>
      </c>
      <c r="BE10" s="164">
        <v>112</v>
      </c>
      <c r="BF10" s="164">
        <v>0</v>
      </c>
      <c r="BG10">
        <v>365</v>
      </c>
      <c r="BH10">
        <v>40.555555555555557</v>
      </c>
      <c r="BI10">
        <v>49.555555555555557</v>
      </c>
      <c r="BJ10"/>
      <c r="BK10">
        <v>3</v>
      </c>
      <c r="BL10">
        <v>3</v>
      </c>
      <c r="BM10">
        <v>3</v>
      </c>
      <c r="BN10">
        <v>0</v>
      </c>
      <c r="BO10">
        <v>9</v>
      </c>
      <c r="BP10" s="120">
        <v>2</v>
      </c>
      <c r="BQ10" t="s">
        <v>135</v>
      </c>
      <c r="BR10" t="s">
        <v>161</v>
      </c>
      <c r="BS10" t="s">
        <v>164</v>
      </c>
      <c r="BT10" t="s">
        <v>158</v>
      </c>
      <c r="BU10" s="164">
        <v>123</v>
      </c>
      <c r="BV10" s="164">
        <v>150</v>
      </c>
      <c r="BW10" s="164">
        <v>128</v>
      </c>
      <c r="BX10" s="164">
        <v>146</v>
      </c>
      <c r="BY10">
        <v>547</v>
      </c>
      <c r="BZ10">
        <v>45.583333333333336</v>
      </c>
      <c r="CA10">
        <v>47.583333333333336</v>
      </c>
      <c r="CB10"/>
      <c r="CC10">
        <v>3</v>
      </c>
      <c r="CD10">
        <v>3</v>
      </c>
      <c r="CE10">
        <v>3</v>
      </c>
      <c r="CF10">
        <v>3</v>
      </c>
      <c r="CG10">
        <v>12</v>
      </c>
      <c r="CI10" s="110"/>
      <c r="CJ10" s="140" t="str">
        <f>B23</f>
        <v>BRESSOLS</v>
      </c>
      <c r="CK10" s="141">
        <f>J36</f>
        <v>388</v>
      </c>
      <c r="CL10" s="142">
        <f>E35</f>
        <v>174</v>
      </c>
      <c r="CM10" s="143">
        <f t="shared" si="26"/>
        <v>562</v>
      </c>
      <c r="CN10" s="112">
        <f>P36</f>
        <v>467</v>
      </c>
      <c r="CO10" s="113">
        <f>K35</f>
        <v>174</v>
      </c>
      <c r="CP10" s="114">
        <f t="shared" si="27"/>
        <v>641</v>
      </c>
      <c r="CQ10" s="112">
        <f>W36</f>
        <v>427</v>
      </c>
      <c r="CR10" s="113">
        <f>R35</f>
        <v>174</v>
      </c>
      <c r="CS10" s="114">
        <f t="shared" si="28"/>
        <v>601</v>
      </c>
      <c r="CT10" s="112">
        <f>AD36</f>
        <v>417</v>
      </c>
      <c r="CU10" s="113">
        <f>Y35</f>
        <v>174</v>
      </c>
      <c r="CV10" s="114">
        <f t="shared" si="29"/>
        <v>591</v>
      </c>
      <c r="CW10" s="114">
        <f t="shared" si="30"/>
        <v>1699</v>
      </c>
      <c r="CX10" s="115">
        <f t="shared" si="31"/>
        <v>696</v>
      </c>
      <c r="CY10" s="116">
        <f t="shared" si="32"/>
        <v>2395</v>
      </c>
      <c r="CZ10" s="117">
        <f t="shared" si="33"/>
        <v>49.895833333333336</v>
      </c>
      <c r="DA10" s="118">
        <f t="shared" si="34"/>
        <v>35.395833333333336</v>
      </c>
      <c r="DB10" s="119">
        <f xml:space="preserve"> IF(CM10&gt;0,$H$23*4,0)</f>
        <v>12</v>
      </c>
      <c r="DC10" s="119">
        <f xml:space="preserve"> IF(CP10&gt;0,$N23*4,0)</f>
        <v>12</v>
      </c>
      <c r="DD10" s="119">
        <f xml:space="preserve"> IF(CS10&gt;0,$U$23*4,0)</f>
        <v>12</v>
      </c>
      <c r="DE10" s="119">
        <f t="shared" si="35"/>
        <v>12</v>
      </c>
      <c r="DF10" s="119">
        <f t="shared" si="36"/>
        <v>48</v>
      </c>
      <c r="DH10" s="237"/>
    </row>
    <row r="11" spans="1:112" ht="18.95" customHeight="1" thickBot="1" x14ac:dyDescent="0.25">
      <c r="A11" s="152" t="s">
        <v>135</v>
      </c>
      <c r="B11" s="45" t="s">
        <v>139</v>
      </c>
      <c r="C11" s="45" t="s">
        <v>92</v>
      </c>
      <c r="D11" s="44">
        <v>2</v>
      </c>
      <c r="E11" s="40">
        <f t="shared" si="19"/>
        <v>0</v>
      </c>
      <c r="F11" s="49"/>
      <c r="G11" s="49"/>
      <c r="H11" s="49"/>
      <c r="I11" s="49"/>
      <c r="J11" s="17">
        <f t="shared" si="3"/>
        <v>0</v>
      </c>
      <c r="K11" s="14">
        <f t="shared" si="20"/>
        <v>6</v>
      </c>
      <c r="L11" s="49">
        <v>40</v>
      </c>
      <c r="M11" s="49">
        <v>46</v>
      </c>
      <c r="N11" s="49">
        <v>45</v>
      </c>
      <c r="O11" s="49"/>
      <c r="P11" s="17">
        <f t="shared" si="4"/>
        <v>131</v>
      </c>
      <c r="Q11" s="17">
        <f t="shared" si="5"/>
        <v>131</v>
      </c>
      <c r="R11" s="14">
        <f t="shared" si="21"/>
        <v>6</v>
      </c>
      <c r="S11" s="49">
        <v>41</v>
      </c>
      <c r="T11" s="49">
        <v>36</v>
      </c>
      <c r="U11" s="49">
        <v>50</v>
      </c>
      <c r="V11" s="49"/>
      <c r="W11" s="17">
        <f t="shared" si="24"/>
        <v>127</v>
      </c>
      <c r="X11" s="17">
        <f t="shared" si="25"/>
        <v>258</v>
      </c>
      <c r="Y11" s="14">
        <f t="shared" si="22"/>
        <v>0</v>
      </c>
      <c r="Z11" s="49"/>
      <c r="AA11" s="49"/>
      <c r="AB11" s="49"/>
      <c r="AC11" s="49"/>
      <c r="AD11" s="17">
        <f t="shared" si="23"/>
        <v>0</v>
      </c>
      <c r="AE11" s="17">
        <f>Q11+W11+AD11</f>
        <v>258</v>
      </c>
      <c r="AF11" s="83"/>
      <c r="AG11" s="79" t="str">
        <f t="shared" si="6"/>
        <v>E</v>
      </c>
      <c r="AH11" s="80" t="str">
        <f t="shared" si="7"/>
        <v>MUNOZ</v>
      </c>
      <c r="AI11" s="80" t="str">
        <f t="shared" si="8"/>
        <v>J-PIERRE</v>
      </c>
      <c r="AJ11" s="80" t="str">
        <f t="shared" si="0"/>
        <v>BARAQUEVILLE</v>
      </c>
      <c r="AK11" s="79">
        <f t="shared" si="9"/>
        <v>0</v>
      </c>
      <c r="AL11" s="79">
        <f t="shared" si="10"/>
        <v>0</v>
      </c>
      <c r="AM11" s="79">
        <f t="shared" si="11"/>
        <v>123</v>
      </c>
      <c r="AN11" s="79">
        <f t="shared" si="12"/>
        <v>120</v>
      </c>
      <c r="AO11" s="79">
        <f t="shared" si="1"/>
        <v>243</v>
      </c>
      <c r="AP11" s="81">
        <f t="shared" si="2"/>
        <v>40.5</v>
      </c>
      <c r="AQ11" s="81">
        <f t="shared" si="13"/>
        <v>43.5</v>
      </c>
      <c r="AR11" s="80"/>
      <c r="AS11" s="80">
        <f t="shared" si="14"/>
        <v>0</v>
      </c>
      <c r="AT11" s="80">
        <f t="shared" si="15"/>
        <v>0</v>
      </c>
      <c r="AU11" s="80">
        <f t="shared" si="16"/>
        <v>3</v>
      </c>
      <c r="AV11" s="80">
        <f t="shared" si="17"/>
        <v>3</v>
      </c>
      <c r="AW11" s="80">
        <f t="shared" si="18"/>
        <v>6</v>
      </c>
      <c r="AX11" s="82"/>
      <c r="AY11" t="s">
        <v>136</v>
      </c>
      <c r="AZ11" t="s">
        <v>161</v>
      </c>
      <c r="BA11" t="s">
        <v>95</v>
      </c>
      <c r="BB11" t="s">
        <v>158</v>
      </c>
      <c r="BC11" s="164">
        <v>125</v>
      </c>
      <c r="BD11" s="164">
        <v>0</v>
      </c>
      <c r="BE11" s="164">
        <v>112</v>
      </c>
      <c r="BF11" s="164">
        <v>127</v>
      </c>
      <c r="BG11">
        <v>364</v>
      </c>
      <c r="BH11">
        <v>40.444444444444443</v>
      </c>
      <c r="BI11">
        <v>53.444444444444443</v>
      </c>
      <c r="BJ11"/>
      <c r="BK11">
        <v>3</v>
      </c>
      <c r="BL11">
        <v>0</v>
      </c>
      <c r="BM11">
        <v>3</v>
      </c>
      <c r="BN11">
        <v>3</v>
      </c>
      <c r="BO11">
        <v>9</v>
      </c>
      <c r="BP11" s="120">
        <v>3</v>
      </c>
      <c r="BQ11" t="s">
        <v>135</v>
      </c>
      <c r="BR11" t="s">
        <v>121</v>
      </c>
      <c r="BS11" t="s">
        <v>122</v>
      </c>
      <c r="BT11" t="s">
        <v>5</v>
      </c>
      <c r="BU11" s="164">
        <v>115</v>
      </c>
      <c r="BV11" s="164">
        <v>144</v>
      </c>
      <c r="BW11" s="164">
        <v>131</v>
      </c>
      <c r="BX11" s="164">
        <v>144</v>
      </c>
      <c r="BY11">
        <v>534</v>
      </c>
      <c r="BZ11">
        <v>44.5</v>
      </c>
      <c r="CA11">
        <v>48.5</v>
      </c>
      <c r="CB11"/>
      <c r="CC11">
        <v>3</v>
      </c>
      <c r="CD11">
        <v>3</v>
      </c>
      <c r="CE11">
        <v>3</v>
      </c>
      <c r="CF11">
        <v>3</v>
      </c>
      <c r="CG11">
        <v>12</v>
      </c>
      <c r="CI11" s="110"/>
      <c r="CJ11" s="111" t="str">
        <f>B43</f>
        <v>LE SEQUESTRE</v>
      </c>
      <c r="CK11" s="112">
        <f>J56</f>
        <v>472</v>
      </c>
      <c r="CL11" s="113">
        <f>E55</f>
        <v>120</v>
      </c>
      <c r="CM11" s="114">
        <f t="shared" si="26"/>
        <v>592</v>
      </c>
      <c r="CN11" s="112">
        <f>P56</f>
        <v>399</v>
      </c>
      <c r="CO11" s="113">
        <f>K55</f>
        <v>150</v>
      </c>
      <c r="CP11" s="114">
        <f t="shared" si="27"/>
        <v>549</v>
      </c>
      <c r="CQ11" s="112">
        <f>W56</f>
        <v>430</v>
      </c>
      <c r="CR11" s="113">
        <f>R55</f>
        <v>150</v>
      </c>
      <c r="CS11" s="114">
        <f t="shared" si="28"/>
        <v>580</v>
      </c>
      <c r="CT11" s="112">
        <f>AD56</f>
        <v>459</v>
      </c>
      <c r="CU11" s="113">
        <f>Y55</f>
        <v>150</v>
      </c>
      <c r="CV11" s="114">
        <f t="shared" si="29"/>
        <v>609</v>
      </c>
      <c r="CW11" s="114">
        <f t="shared" si="30"/>
        <v>1760</v>
      </c>
      <c r="CX11" s="115">
        <f t="shared" si="31"/>
        <v>570</v>
      </c>
      <c r="CY11" s="116">
        <f t="shared" si="32"/>
        <v>2330</v>
      </c>
      <c r="CZ11" s="117">
        <f t="shared" si="33"/>
        <v>48.541666666666664</v>
      </c>
      <c r="DA11" s="118">
        <f t="shared" si="34"/>
        <v>36.666666666666664</v>
      </c>
      <c r="DB11" s="119">
        <f xml:space="preserve"> IF(CM11&gt;0,$H$43*4,0)</f>
        <v>12</v>
      </c>
      <c r="DC11" s="119">
        <f xml:space="preserve"> IF(CP11&gt;0,$N$43*4,0)</f>
        <v>12</v>
      </c>
      <c r="DD11" s="119">
        <f xml:space="preserve"> IF(CS11&gt;0,$U$43*4,0)</f>
        <v>12</v>
      </c>
      <c r="DE11" s="119">
        <f t="shared" si="35"/>
        <v>12</v>
      </c>
      <c r="DF11" s="119">
        <f t="shared" si="36"/>
        <v>48</v>
      </c>
      <c r="DH11" s="237"/>
    </row>
    <row r="12" spans="1:112" ht="18.95" customHeight="1" thickBot="1" x14ac:dyDescent="0.25">
      <c r="A12" s="152" t="s">
        <v>135</v>
      </c>
      <c r="B12" s="45" t="s">
        <v>221</v>
      </c>
      <c r="C12" s="45" t="s">
        <v>222</v>
      </c>
      <c r="D12" s="44">
        <v>3</v>
      </c>
      <c r="E12" s="40">
        <f t="shared" si="19"/>
        <v>0</v>
      </c>
      <c r="F12" s="49"/>
      <c r="G12" s="49"/>
      <c r="H12" s="49"/>
      <c r="I12" s="49"/>
      <c r="J12" s="17">
        <f t="shared" si="3"/>
        <v>0</v>
      </c>
      <c r="K12" s="14">
        <f t="shared" si="20"/>
        <v>0</v>
      </c>
      <c r="L12" s="49"/>
      <c r="M12" s="49"/>
      <c r="N12" s="49"/>
      <c r="O12" s="49"/>
      <c r="P12" s="17">
        <f t="shared" si="4"/>
        <v>0</v>
      </c>
      <c r="Q12" s="17">
        <f t="shared" si="5"/>
        <v>0</v>
      </c>
      <c r="R12" s="14">
        <f t="shared" si="21"/>
        <v>9</v>
      </c>
      <c r="S12" s="49">
        <v>39</v>
      </c>
      <c r="T12" s="49">
        <v>43</v>
      </c>
      <c r="U12" s="49">
        <v>41</v>
      </c>
      <c r="V12" s="49"/>
      <c r="W12" s="17">
        <f t="shared" si="24"/>
        <v>123</v>
      </c>
      <c r="X12" s="17">
        <f t="shared" si="25"/>
        <v>123</v>
      </c>
      <c r="Y12" s="14">
        <f t="shared" si="22"/>
        <v>9</v>
      </c>
      <c r="Z12" s="49">
        <v>37</v>
      </c>
      <c r="AA12" s="49">
        <v>39</v>
      </c>
      <c r="AB12" s="49">
        <v>44</v>
      </c>
      <c r="AC12" s="49"/>
      <c r="AD12" s="17">
        <f t="shared" si="23"/>
        <v>120</v>
      </c>
      <c r="AE12" s="17">
        <f>Q12+W12+AD12</f>
        <v>243</v>
      </c>
      <c r="AF12" s="83"/>
      <c r="AG12" s="79">
        <f t="shared" si="6"/>
        <v>0</v>
      </c>
      <c r="AH12" s="80">
        <f t="shared" si="7"/>
        <v>0</v>
      </c>
      <c r="AI12" s="80">
        <f t="shared" si="8"/>
        <v>0</v>
      </c>
      <c r="AJ12" s="80" t="str">
        <f t="shared" si="0"/>
        <v>BARAQUEVILLE</v>
      </c>
      <c r="AK12" s="79">
        <f t="shared" si="9"/>
        <v>0</v>
      </c>
      <c r="AL12" s="79">
        <f t="shared" si="10"/>
        <v>0</v>
      </c>
      <c r="AM12" s="79">
        <f t="shared" si="11"/>
        <v>0</v>
      </c>
      <c r="AN12" s="79">
        <f t="shared" si="12"/>
        <v>0</v>
      </c>
      <c r="AO12" s="79">
        <f t="shared" si="1"/>
        <v>0</v>
      </c>
      <c r="AP12" s="81" t="e">
        <f t="shared" si="2"/>
        <v>#DIV/0!</v>
      </c>
      <c r="AQ12" s="81" t="e">
        <f t="shared" si="13"/>
        <v>#DIV/0!</v>
      </c>
      <c r="AR12" s="80"/>
      <c r="AS12" s="80">
        <f t="shared" si="14"/>
        <v>0</v>
      </c>
      <c r="AT12" s="80">
        <f t="shared" si="15"/>
        <v>0</v>
      </c>
      <c r="AU12" s="80">
        <f t="shared" si="16"/>
        <v>0</v>
      </c>
      <c r="AV12" s="80">
        <f t="shared" si="17"/>
        <v>0</v>
      </c>
      <c r="AW12" s="80">
        <f t="shared" si="18"/>
        <v>0</v>
      </c>
      <c r="AX12" s="82"/>
      <c r="AY12" t="s">
        <v>136</v>
      </c>
      <c r="AZ12" t="s">
        <v>108</v>
      </c>
      <c r="BA12" t="s">
        <v>90</v>
      </c>
      <c r="BB12" t="s">
        <v>61</v>
      </c>
      <c r="BC12" s="164">
        <v>0</v>
      </c>
      <c r="BD12" s="164">
        <v>109</v>
      </c>
      <c r="BE12" s="164">
        <v>107</v>
      </c>
      <c r="BF12" s="164">
        <v>111</v>
      </c>
      <c r="BG12">
        <v>327</v>
      </c>
      <c r="BH12">
        <v>36.333333333333336</v>
      </c>
      <c r="BI12">
        <v>45.333333333333336</v>
      </c>
      <c r="BJ12"/>
      <c r="BK12">
        <v>0</v>
      </c>
      <c r="BL12">
        <v>3</v>
      </c>
      <c r="BM12">
        <v>3</v>
      </c>
      <c r="BN12">
        <v>3</v>
      </c>
      <c r="BO12">
        <v>9</v>
      </c>
      <c r="BP12" s="120">
        <v>4</v>
      </c>
      <c r="BQ12" t="s">
        <v>135</v>
      </c>
      <c r="BR12" t="s">
        <v>134</v>
      </c>
      <c r="BS12" t="s">
        <v>110</v>
      </c>
      <c r="BT12" t="s">
        <v>86</v>
      </c>
      <c r="BU12" s="164">
        <v>128</v>
      </c>
      <c r="BV12" s="164">
        <v>132</v>
      </c>
      <c r="BW12" s="164">
        <v>130</v>
      </c>
      <c r="BX12" s="164">
        <v>137</v>
      </c>
      <c r="BY12">
        <v>527</v>
      </c>
      <c r="BZ12">
        <v>43.916666666666664</v>
      </c>
      <c r="CA12">
        <v>47.916666666666664</v>
      </c>
      <c r="CB12"/>
      <c r="CC12">
        <v>3</v>
      </c>
      <c r="CD12">
        <v>3</v>
      </c>
      <c r="CE12">
        <v>3</v>
      </c>
      <c r="CF12">
        <v>3</v>
      </c>
      <c r="CG12">
        <v>12</v>
      </c>
      <c r="CI12" s="110"/>
      <c r="CJ12" s="111" t="str">
        <f>B62</f>
        <v>REQUISTA</v>
      </c>
      <c r="CK12" s="112">
        <f>J81</f>
        <v>484</v>
      </c>
      <c r="CL12" s="113">
        <f>E80</f>
        <v>78</v>
      </c>
      <c r="CM12" s="114">
        <f t="shared" si="26"/>
        <v>562</v>
      </c>
      <c r="CN12" s="112">
        <f>P81</f>
        <v>490</v>
      </c>
      <c r="CO12" s="113">
        <f>K80</f>
        <v>72</v>
      </c>
      <c r="CP12" s="114">
        <f t="shared" si="27"/>
        <v>562</v>
      </c>
      <c r="CQ12" s="112">
        <f>W81</f>
        <v>455</v>
      </c>
      <c r="CR12" s="113">
        <f>R80</f>
        <v>96</v>
      </c>
      <c r="CS12" s="114">
        <f t="shared" si="28"/>
        <v>551</v>
      </c>
      <c r="CT12" s="112">
        <f>AD81</f>
        <v>509</v>
      </c>
      <c r="CU12" s="113">
        <f>Y80</f>
        <v>63</v>
      </c>
      <c r="CV12" s="114">
        <f t="shared" si="29"/>
        <v>572</v>
      </c>
      <c r="CW12" s="114">
        <f t="shared" si="30"/>
        <v>1938</v>
      </c>
      <c r="CX12" s="115">
        <f t="shared" si="31"/>
        <v>309</v>
      </c>
      <c r="CY12" s="116">
        <f t="shared" si="32"/>
        <v>2247</v>
      </c>
      <c r="CZ12" s="117">
        <f t="shared" si="33"/>
        <v>46.8125</v>
      </c>
      <c r="DA12" s="118">
        <f t="shared" si="34"/>
        <v>40.375</v>
      </c>
      <c r="DB12" s="119">
        <f xml:space="preserve"> IF(CM12&gt;0,$H$62*4,0)</f>
        <v>12</v>
      </c>
      <c r="DC12" s="119">
        <f xml:space="preserve"> IF(CP12&gt;0,$N$62*4,0)</f>
        <v>12</v>
      </c>
      <c r="DD12" s="119">
        <f xml:space="preserve"> IF(CS12&gt;0,$U$62*4,0)</f>
        <v>12</v>
      </c>
      <c r="DE12" s="119">
        <f t="shared" si="35"/>
        <v>12</v>
      </c>
      <c r="DF12" s="119">
        <f t="shared" si="36"/>
        <v>48</v>
      </c>
      <c r="DH12" s="237"/>
    </row>
    <row r="13" spans="1:112" ht="18.95" customHeight="1" thickBot="1" x14ac:dyDescent="0.25">
      <c r="A13" s="152"/>
      <c r="B13" s="45"/>
      <c r="C13" s="45"/>
      <c r="D13" s="44"/>
      <c r="E13" s="40">
        <f t="shared" si="19"/>
        <v>0</v>
      </c>
      <c r="F13" s="49"/>
      <c r="G13" s="49"/>
      <c r="H13" s="49"/>
      <c r="I13" s="49"/>
      <c r="J13" s="17">
        <f t="shared" si="3"/>
        <v>0</v>
      </c>
      <c r="K13" s="14">
        <f t="shared" si="20"/>
        <v>0</v>
      </c>
      <c r="L13" s="49"/>
      <c r="M13" s="49"/>
      <c r="N13" s="49"/>
      <c r="O13" s="49"/>
      <c r="P13" s="17">
        <f t="shared" si="4"/>
        <v>0</v>
      </c>
      <c r="Q13" s="17">
        <f t="shared" si="5"/>
        <v>0</v>
      </c>
      <c r="R13" s="14">
        <f t="shared" si="21"/>
        <v>0</v>
      </c>
      <c r="S13" s="49"/>
      <c r="T13" s="49"/>
      <c r="U13" s="49"/>
      <c r="V13" s="49"/>
      <c r="W13" s="17">
        <f t="shared" si="24"/>
        <v>0</v>
      </c>
      <c r="X13" s="17">
        <f t="shared" si="25"/>
        <v>0</v>
      </c>
      <c r="Y13" s="14">
        <f t="shared" si="22"/>
        <v>0</v>
      </c>
      <c r="Z13" s="49"/>
      <c r="AA13" s="49"/>
      <c r="AB13" s="49"/>
      <c r="AC13" s="49"/>
      <c r="AD13" s="17">
        <f t="shared" si="23"/>
        <v>0</v>
      </c>
      <c r="AE13" s="17">
        <f>Q13+W13+AD13</f>
        <v>0</v>
      </c>
      <c r="AF13" s="83"/>
      <c r="AG13" s="79">
        <f t="shared" si="6"/>
        <v>0</v>
      </c>
      <c r="AH13" s="80">
        <f t="shared" si="7"/>
        <v>0</v>
      </c>
      <c r="AI13" s="80">
        <f t="shared" si="8"/>
        <v>0</v>
      </c>
      <c r="AJ13" s="80" t="str">
        <f t="shared" si="0"/>
        <v>BARAQUEVILLE</v>
      </c>
      <c r="AK13" s="79">
        <f t="shared" si="9"/>
        <v>0</v>
      </c>
      <c r="AL13" s="79">
        <f t="shared" si="10"/>
        <v>0</v>
      </c>
      <c r="AM13" s="79">
        <f t="shared" si="11"/>
        <v>0</v>
      </c>
      <c r="AN13" s="79">
        <f t="shared" si="12"/>
        <v>0</v>
      </c>
      <c r="AO13" s="79">
        <f t="shared" si="1"/>
        <v>0</v>
      </c>
      <c r="AP13" s="81" t="e">
        <f t="shared" si="2"/>
        <v>#DIV/0!</v>
      </c>
      <c r="AQ13" s="81" t="e">
        <f t="shared" si="13"/>
        <v>#DIV/0!</v>
      </c>
      <c r="AR13" s="80"/>
      <c r="AS13" s="80">
        <f t="shared" si="14"/>
        <v>0</v>
      </c>
      <c r="AT13" s="80">
        <f t="shared" si="15"/>
        <v>0</v>
      </c>
      <c r="AU13" s="80">
        <f t="shared" si="16"/>
        <v>0</v>
      </c>
      <c r="AV13" s="80">
        <f t="shared" si="17"/>
        <v>0</v>
      </c>
      <c r="AW13" s="80">
        <f t="shared" si="18"/>
        <v>0</v>
      </c>
      <c r="AX13" s="82"/>
      <c r="AY13" t="s">
        <v>136</v>
      </c>
      <c r="AZ13" t="s">
        <v>192</v>
      </c>
      <c r="BA13" t="s">
        <v>172</v>
      </c>
      <c r="BB13" t="s">
        <v>10</v>
      </c>
      <c r="BC13" s="164">
        <v>108</v>
      </c>
      <c r="BD13" s="164">
        <v>108</v>
      </c>
      <c r="BE13" s="164">
        <v>0</v>
      </c>
      <c r="BF13" s="164">
        <v>107</v>
      </c>
      <c r="BG13">
        <v>323</v>
      </c>
      <c r="BH13">
        <v>35.888888888888886</v>
      </c>
      <c r="BI13">
        <v>45.888888888888886</v>
      </c>
      <c r="BJ13"/>
      <c r="BK13">
        <v>3</v>
      </c>
      <c r="BL13">
        <v>3</v>
      </c>
      <c r="BM13">
        <v>0</v>
      </c>
      <c r="BN13">
        <v>3</v>
      </c>
      <c r="BO13">
        <v>9</v>
      </c>
      <c r="BP13" s="120">
        <v>5</v>
      </c>
      <c r="BQ13" t="s">
        <v>135</v>
      </c>
      <c r="BR13" t="s">
        <v>100</v>
      </c>
      <c r="BS13" t="s">
        <v>101</v>
      </c>
      <c r="BT13" t="s">
        <v>83</v>
      </c>
      <c r="BU13" s="164">
        <v>143</v>
      </c>
      <c r="BV13" s="164">
        <v>130</v>
      </c>
      <c r="BW13" s="164">
        <v>140</v>
      </c>
      <c r="BX13" s="164">
        <v>114</v>
      </c>
      <c r="BY13">
        <v>527</v>
      </c>
      <c r="BZ13">
        <v>43.916666666666664</v>
      </c>
      <c r="CA13">
        <v>49.916666666666664</v>
      </c>
      <c r="CB13"/>
      <c r="CC13">
        <v>3</v>
      </c>
      <c r="CD13">
        <v>3</v>
      </c>
      <c r="CE13">
        <v>3</v>
      </c>
      <c r="CF13">
        <v>3</v>
      </c>
      <c r="CG13">
        <v>12</v>
      </c>
      <c r="CI13" s="110"/>
      <c r="CJ13" s="111" t="str">
        <f>B87</f>
        <v>NAUCELLE</v>
      </c>
      <c r="CK13" s="112">
        <f>J105</f>
        <v>359</v>
      </c>
      <c r="CL13" s="113">
        <f>E104</f>
        <v>168</v>
      </c>
      <c r="CM13" s="114">
        <f t="shared" si="26"/>
        <v>527</v>
      </c>
      <c r="CN13" s="112">
        <f>P105</f>
        <v>486</v>
      </c>
      <c r="CO13" s="113">
        <f>K104</f>
        <v>93</v>
      </c>
      <c r="CP13" s="114">
        <f t="shared" si="27"/>
        <v>579</v>
      </c>
      <c r="CQ13" s="112">
        <f>W105</f>
        <v>276</v>
      </c>
      <c r="CR13" s="113">
        <f>R104</f>
        <v>213</v>
      </c>
      <c r="CS13" s="114">
        <f t="shared" si="28"/>
        <v>489</v>
      </c>
      <c r="CT13" s="112">
        <f>AD105</f>
        <v>361</v>
      </c>
      <c r="CU13" s="113">
        <f>Y104</f>
        <v>141</v>
      </c>
      <c r="CV13" s="114">
        <f t="shared" si="29"/>
        <v>502</v>
      </c>
      <c r="CW13" s="114">
        <f t="shared" si="30"/>
        <v>1482</v>
      </c>
      <c r="CX13" s="115">
        <f t="shared" si="31"/>
        <v>615</v>
      </c>
      <c r="CY13" s="116">
        <f t="shared" si="32"/>
        <v>2097</v>
      </c>
      <c r="CZ13" s="117">
        <f t="shared" si="33"/>
        <v>43.6875</v>
      </c>
      <c r="DA13" s="118">
        <f t="shared" si="34"/>
        <v>30.875</v>
      </c>
      <c r="DB13" s="119">
        <f xml:space="preserve"> IF(CM13&gt;0,$H$87*4,0)</f>
        <v>12</v>
      </c>
      <c r="DC13" s="119">
        <f xml:space="preserve"> IF(CP13&gt;0,$N$87*4,0)</f>
        <v>12</v>
      </c>
      <c r="DD13" s="119">
        <f xml:space="preserve"> IF(CS13&gt;0,$U$87*4,0)</f>
        <v>12</v>
      </c>
      <c r="DE13" s="119">
        <f t="shared" si="35"/>
        <v>12</v>
      </c>
      <c r="DF13" s="119">
        <f t="shared" si="36"/>
        <v>48</v>
      </c>
      <c r="DH13" s="237"/>
    </row>
    <row r="14" spans="1:112" ht="18.95" customHeight="1" thickBot="1" x14ac:dyDescent="0.25">
      <c r="A14" s="152"/>
      <c r="B14" s="125"/>
      <c r="C14" s="125"/>
      <c r="D14" s="44" t="s">
        <v>52</v>
      </c>
      <c r="E14" s="40">
        <f t="shared" si="19"/>
        <v>0</v>
      </c>
      <c r="F14" s="49"/>
      <c r="G14" s="49"/>
      <c r="H14" s="49"/>
      <c r="I14" s="49"/>
      <c r="J14" s="17">
        <f t="shared" si="3"/>
        <v>0</v>
      </c>
      <c r="K14" s="14">
        <f t="shared" si="20"/>
        <v>0</v>
      </c>
      <c r="L14" s="49"/>
      <c r="M14" s="49"/>
      <c r="N14" s="49"/>
      <c r="O14" s="49"/>
      <c r="P14" s="17">
        <f t="shared" si="4"/>
        <v>0</v>
      </c>
      <c r="Q14" s="17">
        <f t="shared" si="5"/>
        <v>0</v>
      </c>
      <c r="R14" s="14">
        <f t="shared" si="21"/>
        <v>0</v>
      </c>
      <c r="S14" s="49"/>
      <c r="T14" s="49"/>
      <c r="U14" s="49"/>
      <c r="V14" s="49"/>
      <c r="W14" s="17">
        <f t="shared" si="24"/>
        <v>0</v>
      </c>
      <c r="X14" s="17">
        <f t="shared" si="25"/>
        <v>0</v>
      </c>
      <c r="Y14" s="14">
        <f t="shared" si="22"/>
        <v>0</v>
      </c>
      <c r="Z14" s="49"/>
      <c r="AA14" s="49"/>
      <c r="AB14" s="49"/>
      <c r="AC14" s="49"/>
      <c r="AD14" s="17">
        <f t="shared" si="23"/>
        <v>0</v>
      </c>
      <c r="AE14" s="17">
        <f>Q14+W14+AD14</f>
        <v>0</v>
      </c>
      <c r="AF14" s="83"/>
      <c r="AG14" s="79">
        <f t="shared" si="6"/>
        <v>0</v>
      </c>
      <c r="AH14" s="80">
        <f t="shared" si="7"/>
        <v>0</v>
      </c>
      <c r="AI14" s="80">
        <f t="shared" si="8"/>
        <v>0</v>
      </c>
      <c r="AJ14" s="80" t="str">
        <f t="shared" si="0"/>
        <v>BARAQUEVILLE</v>
      </c>
      <c r="AK14" s="79">
        <f t="shared" si="9"/>
        <v>0</v>
      </c>
      <c r="AL14" s="79">
        <f t="shared" si="10"/>
        <v>0</v>
      </c>
      <c r="AM14" s="79">
        <f t="shared" si="11"/>
        <v>0</v>
      </c>
      <c r="AN14" s="79">
        <f t="shared" si="12"/>
        <v>0</v>
      </c>
      <c r="AO14" s="79">
        <f t="shared" si="1"/>
        <v>0</v>
      </c>
      <c r="AP14" s="81" t="e">
        <f t="shared" si="2"/>
        <v>#DIV/0!</v>
      </c>
      <c r="AQ14" s="81" t="e">
        <f t="shared" si="13"/>
        <v>#DIV/0!</v>
      </c>
      <c r="AR14" s="80"/>
      <c r="AS14" s="80">
        <f t="shared" si="14"/>
        <v>0</v>
      </c>
      <c r="AT14" s="80">
        <f t="shared" si="15"/>
        <v>0</v>
      </c>
      <c r="AU14" s="80">
        <f t="shared" si="16"/>
        <v>0</v>
      </c>
      <c r="AV14" s="80">
        <f t="shared" si="17"/>
        <v>0</v>
      </c>
      <c r="AW14" s="80">
        <f t="shared" si="18"/>
        <v>0</v>
      </c>
      <c r="AX14" s="82"/>
      <c r="AY14" t="s">
        <v>136</v>
      </c>
      <c r="AZ14" t="s">
        <v>196</v>
      </c>
      <c r="BA14" t="s">
        <v>163</v>
      </c>
      <c r="BB14" t="s">
        <v>61</v>
      </c>
      <c r="BC14" s="164">
        <v>98</v>
      </c>
      <c r="BD14" s="164">
        <v>99</v>
      </c>
      <c r="BE14" s="164">
        <v>0</v>
      </c>
      <c r="BF14" s="164">
        <v>114</v>
      </c>
      <c r="BG14">
        <v>311</v>
      </c>
      <c r="BH14">
        <v>34.555555555555557</v>
      </c>
      <c r="BI14">
        <v>48.555555555555557</v>
      </c>
      <c r="BJ14"/>
      <c r="BK14">
        <v>3</v>
      </c>
      <c r="BL14">
        <v>3</v>
      </c>
      <c r="BM14">
        <v>0</v>
      </c>
      <c r="BN14">
        <v>3</v>
      </c>
      <c r="BO14">
        <v>9</v>
      </c>
      <c r="BP14" s="120">
        <v>6</v>
      </c>
      <c r="BQ14" s="64" t="s">
        <v>135</v>
      </c>
      <c r="BR14" s="64" t="s">
        <v>129</v>
      </c>
      <c r="BS14" s="64" t="s">
        <v>130</v>
      </c>
      <c r="BT14" s="64" t="s">
        <v>86</v>
      </c>
      <c r="BU14" s="162">
        <v>128</v>
      </c>
      <c r="BV14" s="162">
        <v>127</v>
      </c>
      <c r="BW14" s="162">
        <v>125</v>
      </c>
      <c r="BX14" s="162">
        <v>145</v>
      </c>
      <c r="BY14" s="162">
        <v>525</v>
      </c>
      <c r="BZ14" s="166">
        <v>43.75</v>
      </c>
      <c r="CA14" s="162">
        <v>48.75</v>
      </c>
      <c r="CC14" s="64">
        <v>3</v>
      </c>
      <c r="CD14" s="64">
        <v>3</v>
      </c>
      <c r="CE14" s="64">
        <v>3</v>
      </c>
      <c r="CF14" s="64">
        <v>3</v>
      </c>
      <c r="CG14" s="64">
        <v>12</v>
      </c>
      <c r="CI14" s="110"/>
      <c r="CJ14" s="175" t="str">
        <f>B111</f>
        <v>COLOMBIES</v>
      </c>
      <c r="CK14" s="112">
        <f>J124</f>
        <v>512</v>
      </c>
      <c r="CL14" s="113">
        <f>E123</f>
        <v>54</v>
      </c>
      <c r="CM14" s="114">
        <f t="shared" si="26"/>
        <v>566</v>
      </c>
      <c r="CN14" s="112">
        <f>P124</f>
        <v>507</v>
      </c>
      <c r="CO14" s="113">
        <f>K123</f>
        <v>54</v>
      </c>
      <c r="CP14" s="114">
        <f t="shared" si="27"/>
        <v>561</v>
      </c>
      <c r="CQ14" s="112">
        <f>W124</f>
        <v>518</v>
      </c>
      <c r="CR14" s="113">
        <f>R123</f>
        <v>54</v>
      </c>
      <c r="CS14" s="114">
        <f t="shared" si="28"/>
        <v>572</v>
      </c>
      <c r="CT14" s="112">
        <f>AD124</f>
        <v>552</v>
      </c>
      <c r="CU14" s="113">
        <f>Y123</f>
        <v>54</v>
      </c>
      <c r="CV14" s="114">
        <f t="shared" si="29"/>
        <v>606</v>
      </c>
      <c r="CW14" s="114">
        <f t="shared" si="30"/>
        <v>2089</v>
      </c>
      <c r="CX14" s="115">
        <f t="shared" si="31"/>
        <v>216</v>
      </c>
      <c r="CY14" s="116">
        <f t="shared" si="32"/>
        <v>2305</v>
      </c>
      <c r="CZ14" s="117">
        <f t="shared" si="33"/>
        <v>48.020833333333336</v>
      </c>
      <c r="DA14" s="118">
        <f t="shared" si="34"/>
        <v>43.520833333333336</v>
      </c>
      <c r="DB14" s="119">
        <f xml:space="preserve"> IF(CM14&gt;0,$H$111*4,0)</f>
        <v>12</v>
      </c>
      <c r="DC14" s="119">
        <f xml:space="preserve"> IF(CP14&gt;0,$N$111*4,0)</f>
        <v>12</v>
      </c>
      <c r="DD14" s="119">
        <f xml:space="preserve"> IF(CS14&gt;0,$U$111*4,0)</f>
        <v>12</v>
      </c>
      <c r="DE14" s="119">
        <f t="shared" si="35"/>
        <v>12</v>
      </c>
      <c r="DF14" s="119">
        <f t="shared" si="36"/>
        <v>48</v>
      </c>
      <c r="DH14" s="237"/>
    </row>
    <row r="15" spans="1:112" ht="18.95" customHeight="1" thickBot="1" x14ac:dyDescent="0.25">
      <c r="A15" s="154"/>
      <c r="B15" s="47"/>
      <c r="C15" s="47"/>
      <c r="D15" s="46" t="s">
        <v>52</v>
      </c>
      <c r="E15" s="126">
        <f t="shared" si="19"/>
        <v>0</v>
      </c>
      <c r="F15" s="50"/>
      <c r="G15" s="50"/>
      <c r="H15" s="50"/>
      <c r="I15" s="50"/>
      <c r="J15" s="128">
        <f t="shared" si="3"/>
        <v>0</v>
      </c>
      <c r="K15" s="129">
        <f t="shared" si="20"/>
        <v>0</v>
      </c>
      <c r="L15" s="127"/>
      <c r="M15" s="127"/>
      <c r="N15" s="127"/>
      <c r="O15" s="127"/>
      <c r="P15" s="128">
        <f t="shared" si="4"/>
        <v>0</v>
      </c>
      <c r="Q15" s="128">
        <f t="shared" si="5"/>
        <v>0</v>
      </c>
      <c r="R15" s="129">
        <f t="shared" si="21"/>
        <v>0</v>
      </c>
      <c r="S15" s="127"/>
      <c r="T15" s="127"/>
      <c r="U15" s="127"/>
      <c r="V15" s="127"/>
      <c r="W15" s="128">
        <f t="shared" si="24"/>
        <v>0</v>
      </c>
      <c r="X15" s="128">
        <f t="shared" si="25"/>
        <v>0</v>
      </c>
      <c r="Y15" s="129">
        <f t="shared" si="22"/>
        <v>0</v>
      </c>
      <c r="Z15" s="127"/>
      <c r="AA15" s="127"/>
      <c r="AB15" s="127"/>
      <c r="AC15" s="127"/>
      <c r="AD15" s="128">
        <f t="shared" si="23"/>
        <v>0</v>
      </c>
      <c r="AE15" s="128">
        <f>Q15+W15+AD15</f>
        <v>0</v>
      </c>
      <c r="AF15" s="83"/>
      <c r="AG15" s="79" t="str">
        <f>A26</f>
        <v>F</v>
      </c>
      <c r="AH15" s="80" t="str">
        <f>B26</f>
        <v>RUMIEL</v>
      </c>
      <c r="AI15" s="80" t="str">
        <f>C26</f>
        <v>JULIE</v>
      </c>
      <c r="AJ15" s="80" t="str">
        <f t="shared" ref="AJ15:AJ23" si="37">$B$23</f>
        <v>BRESSOLS</v>
      </c>
      <c r="AK15" s="79">
        <f>J26</f>
        <v>85</v>
      </c>
      <c r="AL15" s="79">
        <f>P26</f>
        <v>109</v>
      </c>
      <c r="AM15" s="79">
        <f>W26</f>
        <v>79</v>
      </c>
      <c r="AN15" s="79">
        <f>AD26</f>
        <v>91</v>
      </c>
      <c r="AO15" s="79">
        <f t="shared" si="1"/>
        <v>364</v>
      </c>
      <c r="AP15" s="81">
        <f t="shared" si="2"/>
        <v>30.333333333333332</v>
      </c>
      <c r="AQ15" s="81">
        <f>AP15+D26</f>
        <v>47.333333333333329</v>
      </c>
      <c r="AR15" s="80"/>
      <c r="AS15" s="80">
        <f>IF(AK15&gt;0,$H$23,0)</f>
        <v>3</v>
      </c>
      <c r="AT15" s="80">
        <f>IF(AL15&gt;0,$N$23,0)</f>
        <v>3</v>
      </c>
      <c r="AU15" s="80">
        <f>IF(AM15&gt;0,$U$23,0)</f>
        <v>3</v>
      </c>
      <c r="AV15" s="80">
        <f>IF(AN15&gt;0,$AB$23,0)</f>
        <v>3</v>
      </c>
      <c r="AW15" s="80">
        <f>SUM(AS15:AV15)</f>
        <v>12</v>
      </c>
      <c r="AX15" s="82"/>
      <c r="AY15" t="s">
        <v>136</v>
      </c>
      <c r="AZ15" t="s">
        <v>205</v>
      </c>
      <c r="BA15" t="s">
        <v>130</v>
      </c>
      <c r="BB15" t="s">
        <v>56</v>
      </c>
      <c r="BC15" s="164">
        <v>107</v>
      </c>
      <c r="BD15" s="164">
        <v>109</v>
      </c>
      <c r="BE15" s="164">
        <v>93</v>
      </c>
      <c r="BF15" s="164">
        <v>0</v>
      </c>
      <c r="BG15">
        <v>309</v>
      </c>
      <c r="BH15">
        <v>34.333333333333336</v>
      </c>
      <c r="BI15">
        <v>45.333333333333336</v>
      </c>
      <c r="BJ15"/>
      <c r="BK15">
        <v>3</v>
      </c>
      <c r="BL15">
        <v>3</v>
      </c>
      <c r="BM15">
        <v>3</v>
      </c>
      <c r="BN15">
        <v>0</v>
      </c>
      <c r="BO15">
        <v>9</v>
      </c>
      <c r="BP15" s="120">
        <v>7</v>
      </c>
      <c r="BQ15" t="s">
        <v>135</v>
      </c>
      <c r="BR15" t="s">
        <v>116</v>
      </c>
      <c r="BS15" t="s">
        <v>91</v>
      </c>
      <c r="BT15" t="s">
        <v>5</v>
      </c>
      <c r="BU15" s="164">
        <v>130</v>
      </c>
      <c r="BV15" s="164">
        <v>144</v>
      </c>
      <c r="BW15" s="164">
        <v>124</v>
      </c>
      <c r="BX15" s="164">
        <v>119</v>
      </c>
      <c r="BY15">
        <v>517</v>
      </c>
      <c r="BZ15">
        <v>43.083333333333336</v>
      </c>
      <c r="CA15">
        <v>49.083333333333336</v>
      </c>
      <c r="CB15"/>
      <c r="CC15">
        <v>3</v>
      </c>
      <c r="CD15">
        <v>3</v>
      </c>
      <c r="CE15">
        <v>3</v>
      </c>
      <c r="CF15">
        <v>3</v>
      </c>
      <c r="CG15">
        <v>12</v>
      </c>
      <c r="CI15" s="110"/>
      <c r="CJ15" s="111" t="str">
        <f>B130</f>
        <v>PRADES DE SALARS</v>
      </c>
      <c r="CK15" s="112">
        <f>J143</f>
        <v>527</v>
      </c>
      <c r="CL15" s="113">
        <f>E142</f>
        <v>87</v>
      </c>
      <c r="CM15" s="114">
        <f t="shared" si="26"/>
        <v>614</v>
      </c>
      <c r="CN15" s="112">
        <f>P143</f>
        <v>515</v>
      </c>
      <c r="CO15" s="113">
        <f>K142</f>
        <v>60</v>
      </c>
      <c r="CP15" s="114">
        <f t="shared" si="27"/>
        <v>575</v>
      </c>
      <c r="CQ15" s="112">
        <f>W143</f>
        <v>479</v>
      </c>
      <c r="CR15" s="113">
        <f>R142</f>
        <v>111</v>
      </c>
      <c r="CS15" s="114">
        <f t="shared" si="28"/>
        <v>590</v>
      </c>
      <c r="CT15" s="112">
        <f>AD143</f>
        <v>506</v>
      </c>
      <c r="CU15" s="113">
        <f>Y142</f>
        <v>111</v>
      </c>
      <c r="CV15" s="114">
        <f t="shared" si="29"/>
        <v>617</v>
      </c>
      <c r="CW15" s="114">
        <f t="shared" si="30"/>
        <v>2027</v>
      </c>
      <c r="CX15" s="115">
        <f t="shared" si="31"/>
        <v>369</v>
      </c>
      <c r="CY15" s="116">
        <f t="shared" si="32"/>
        <v>2396</v>
      </c>
      <c r="CZ15" s="117">
        <f t="shared" si="33"/>
        <v>49.916666666666664</v>
      </c>
      <c r="DA15" s="118">
        <f t="shared" si="34"/>
        <v>42.229166666666664</v>
      </c>
      <c r="DB15" s="119">
        <f xml:space="preserve"> IF(CM15&gt;0,$H$130*4,0)</f>
        <v>12</v>
      </c>
      <c r="DC15" s="119">
        <f xml:space="preserve"> IF(CP15&gt;0,$N$130*4,0)</f>
        <v>12</v>
      </c>
      <c r="DD15" s="119">
        <f xml:space="preserve"> IF(CS15&gt;0,$U$130*4,0)</f>
        <v>12</v>
      </c>
      <c r="DE15" s="119">
        <f t="shared" si="35"/>
        <v>12</v>
      </c>
      <c r="DF15" s="119">
        <f t="shared" si="36"/>
        <v>48</v>
      </c>
      <c r="DH15" s="237"/>
    </row>
    <row r="16" spans="1:112" ht="18.95" customHeight="1" thickTop="1" thickBot="1" x14ac:dyDescent="0.25">
      <c r="A16" s="30" t="s">
        <v>57</v>
      </c>
      <c r="B16" s="17"/>
      <c r="C16" s="20"/>
      <c r="D16" s="8">
        <v>0</v>
      </c>
      <c r="E16" s="132">
        <f>SUM(E7:E15)</f>
        <v>63</v>
      </c>
      <c r="F16" s="16">
        <f>SUM(F7:F15)</f>
        <v>169</v>
      </c>
      <c r="G16" s="147">
        <f>SUM(G7:G15)</f>
        <v>175</v>
      </c>
      <c r="H16" s="8">
        <f>SUM(H7:H15)</f>
        <v>165</v>
      </c>
      <c r="I16" s="17">
        <f>I7+I8+I9+I10+I11+I12+I14+I15</f>
        <v>0</v>
      </c>
      <c r="J16" s="16" t="s">
        <v>52</v>
      </c>
      <c r="K16" s="149">
        <f>SUM(K7:K15)</f>
        <v>51</v>
      </c>
      <c r="L16" s="16">
        <f>SUM(L7:L15)</f>
        <v>183</v>
      </c>
      <c r="M16" s="147">
        <f>SUM(M7:M15)</f>
        <v>190</v>
      </c>
      <c r="N16" s="147">
        <f>SUM(N7:N15)</f>
        <v>181</v>
      </c>
      <c r="O16" s="16">
        <f>O7+O8+O9+O10+O11+O12+O14+O15</f>
        <v>0</v>
      </c>
      <c r="P16" s="16"/>
      <c r="Q16" s="16"/>
      <c r="R16" s="149">
        <f>SUM(R7:R15)</f>
        <v>45</v>
      </c>
      <c r="S16" s="16">
        <f>SUM(S7:S15)</f>
        <v>166</v>
      </c>
      <c r="T16" s="147">
        <f>SUM(T7:T15)</f>
        <v>165</v>
      </c>
      <c r="U16" s="147">
        <f>SUM(U7:U15)</f>
        <v>174</v>
      </c>
      <c r="V16" s="16">
        <f>V7+V8+V9+V10+V11+V12+V14+V15</f>
        <v>0</v>
      </c>
      <c r="W16" s="16"/>
      <c r="X16" s="16"/>
      <c r="Y16" s="149">
        <f>SUM(Y7:Y15)</f>
        <v>54</v>
      </c>
      <c r="Z16" s="16">
        <f>SUM(Z7:Z15)</f>
        <v>172</v>
      </c>
      <c r="AA16" s="147">
        <f>SUM(AA7:AA15)</f>
        <v>169</v>
      </c>
      <c r="AB16" s="147">
        <f>SUM(AB7:AB15)</f>
        <v>172</v>
      </c>
      <c r="AC16" s="16">
        <f>AC7+AC8+AC9+AC10+AC11+AC12+AC14+AC15</f>
        <v>0</v>
      </c>
      <c r="AD16" s="16"/>
      <c r="AE16" s="16"/>
      <c r="AF16" s="83"/>
      <c r="AG16" s="79" t="str">
        <f t="shared" ref="AG16:AG23" si="38">A27</f>
        <v>P</v>
      </c>
      <c r="AH16" s="80" t="str">
        <f t="shared" ref="AH16:AH23" si="39">B27</f>
        <v>BAYLE</v>
      </c>
      <c r="AI16" s="80" t="str">
        <f t="shared" ref="AI16:AI23" si="40">C27</f>
        <v>JULIEN</v>
      </c>
      <c r="AJ16" s="80" t="str">
        <f t="shared" si="37"/>
        <v>BRESSOLS</v>
      </c>
      <c r="AK16" s="79">
        <f t="shared" ref="AK16:AK23" si="41">J27</f>
        <v>96</v>
      </c>
      <c r="AL16" s="79">
        <f t="shared" ref="AL16:AL23" si="42">P27</f>
        <v>132</v>
      </c>
      <c r="AM16" s="79">
        <f t="shared" ref="AM16:AM23" si="43">W27</f>
        <v>123</v>
      </c>
      <c r="AN16" s="79">
        <f t="shared" ref="AN16:AN23" si="44">AD27</f>
        <v>112</v>
      </c>
      <c r="AO16" s="79">
        <f t="shared" si="1"/>
        <v>463</v>
      </c>
      <c r="AP16" s="81">
        <f t="shared" si="2"/>
        <v>38.583333333333336</v>
      </c>
      <c r="AQ16" s="81">
        <f t="shared" ref="AQ16:AQ23" si="45">AP16+D27</f>
        <v>52.583333333333336</v>
      </c>
      <c r="AR16" s="80"/>
      <c r="AS16" s="80">
        <f t="shared" ref="AS16:AS23" si="46">IF(AK16&gt;0,$H$23,0)</f>
        <v>3</v>
      </c>
      <c r="AT16" s="80">
        <f t="shared" ref="AT16:AT23" si="47">IF(AL16&gt;0,$N$23,0)</f>
        <v>3</v>
      </c>
      <c r="AU16" s="80">
        <f t="shared" ref="AU16:AU23" si="48">IF(AM16&gt;0,$U$23,0)</f>
        <v>3</v>
      </c>
      <c r="AV16" s="80">
        <f t="shared" ref="AV16:AV23" si="49">IF(AN16&gt;0,$AB$23,0)</f>
        <v>3</v>
      </c>
      <c r="AW16" s="80">
        <f t="shared" ref="AW16:AW23" si="50">SUM(AS16:AV16)</f>
        <v>12</v>
      </c>
      <c r="AX16" s="82"/>
      <c r="AY16" t="s">
        <v>136</v>
      </c>
      <c r="AZ16" t="s">
        <v>215</v>
      </c>
      <c r="BA16" t="s">
        <v>216</v>
      </c>
      <c r="BB16" t="s">
        <v>55</v>
      </c>
      <c r="BC16" s="164">
        <v>0</v>
      </c>
      <c r="BD16" s="164">
        <v>0</v>
      </c>
      <c r="BE16" s="164">
        <v>118</v>
      </c>
      <c r="BF16" s="164">
        <v>130</v>
      </c>
      <c r="BG16">
        <v>248</v>
      </c>
      <c r="BH16">
        <v>41.333333333333336</v>
      </c>
      <c r="BI16">
        <v>48.333333333333336</v>
      </c>
      <c r="BJ16"/>
      <c r="BK16">
        <v>0</v>
      </c>
      <c r="BL16">
        <v>0</v>
      </c>
      <c r="BM16">
        <v>3</v>
      </c>
      <c r="BN16">
        <v>3</v>
      </c>
      <c r="BO16">
        <v>6</v>
      </c>
      <c r="BP16" s="120">
        <v>8</v>
      </c>
      <c r="BQ16" t="s">
        <v>135</v>
      </c>
      <c r="BR16" t="s">
        <v>173</v>
      </c>
      <c r="BS16" t="s">
        <v>94</v>
      </c>
      <c r="BT16" t="s">
        <v>166</v>
      </c>
      <c r="BU16" s="164">
        <v>140</v>
      </c>
      <c r="BV16" s="164">
        <v>125</v>
      </c>
      <c r="BW16" s="164">
        <v>123</v>
      </c>
      <c r="BX16" s="164">
        <v>126</v>
      </c>
      <c r="BY16">
        <v>514</v>
      </c>
      <c r="BZ16">
        <v>42.833333333333336</v>
      </c>
      <c r="CA16">
        <v>42.833333333333336</v>
      </c>
      <c r="CB16"/>
      <c r="CC16">
        <v>3</v>
      </c>
      <c r="CD16">
        <v>3</v>
      </c>
      <c r="CE16">
        <v>3</v>
      </c>
      <c r="CF16">
        <v>3</v>
      </c>
      <c r="CG16">
        <v>12</v>
      </c>
      <c r="CI16" s="110"/>
      <c r="CJ16" s="140" t="str">
        <f>B149</f>
        <v>SAVE &amp; GARONNE</v>
      </c>
      <c r="CK16" s="141">
        <f>J162</f>
        <v>460</v>
      </c>
      <c r="CL16" s="142">
        <f>E161</f>
        <v>126</v>
      </c>
      <c r="CM16" s="143">
        <f t="shared" si="26"/>
        <v>586</v>
      </c>
      <c r="CN16" s="112">
        <f>P162</f>
        <v>454</v>
      </c>
      <c r="CO16" s="113">
        <f>K161</f>
        <v>126</v>
      </c>
      <c r="CP16" s="114">
        <f t="shared" si="27"/>
        <v>580</v>
      </c>
      <c r="CQ16" s="112">
        <f>W162</f>
        <v>456</v>
      </c>
      <c r="CR16" s="113">
        <f>R161</f>
        <v>126</v>
      </c>
      <c r="CS16" s="114">
        <f t="shared" si="28"/>
        <v>582</v>
      </c>
      <c r="CT16" s="112">
        <f>AD162</f>
        <v>422</v>
      </c>
      <c r="CU16" s="113">
        <f>Y161</f>
        <v>126</v>
      </c>
      <c r="CV16" s="114">
        <f t="shared" si="29"/>
        <v>548</v>
      </c>
      <c r="CW16" s="114">
        <f t="shared" si="30"/>
        <v>1792</v>
      </c>
      <c r="CX16" s="115">
        <f t="shared" si="31"/>
        <v>504</v>
      </c>
      <c r="CY16" s="116">
        <f t="shared" si="32"/>
        <v>2296</v>
      </c>
      <c r="CZ16" s="117">
        <f t="shared" si="33"/>
        <v>47.833333333333336</v>
      </c>
      <c r="DA16" s="118">
        <f t="shared" si="34"/>
        <v>37.333333333333336</v>
      </c>
      <c r="DB16" s="119">
        <f xml:space="preserve"> IF(CM16&gt;0,$H$149*4,0)</f>
        <v>12</v>
      </c>
      <c r="DC16" s="119">
        <f xml:space="preserve"> IF(CP16&gt;0,$N$149*4,0)</f>
        <v>12</v>
      </c>
      <c r="DD16" s="119">
        <f xml:space="preserve"> IF(CS16&gt;0,$U$149*4,0)</f>
        <v>12</v>
      </c>
      <c r="DE16" s="119">
        <f t="shared" si="35"/>
        <v>12</v>
      </c>
      <c r="DF16" s="119">
        <f t="shared" si="36"/>
        <v>48</v>
      </c>
      <c r="DH16" s="237"/>
    </row>
    <row r="17" spans="1:112" ht="18.95" customHeight="1" thickBot="1" x14ac:dyDescent="0.25">
      <c r="A17" s="31" t="s">
        <v>58</v>
      </c>
      <c r="B17" s="7"/>
      <c r="C17" s="7"/>
      <c r="D17" s="7"/>
      <c r="E17" s="7"/>
      <c r="F17" s="7"/>
      <c r="G17" s="7"/>
      <c r="H17" s="33">
        <f>SUM(J7:J15)/($H$4*4)</f>
        <v>42.416666666666664</v>
      </c>
      <c r="I17" s="34"/>
      <c r="J17" s="17">
        <f>F16+G16+H16+I16</f>
        <v>509</v>
      </c>
      <c r="K17" s="38"/>
      <c r="L17" s="21"/>
      <c r="M17" s="33">
        <f>SUM(P7:P15)/($N$4*4)</f>
        <v>46.166666666666664</v>
      </c>
      <c r="N17" s="35"/>
      <c r="O17" s="35"/>
      <c r="P17" s="17">
        <f>SUM(L16:O16)</f>
        <v>554</v>
      </c>
      <c r="Q17" s="7"/>
      <c r="R17" s="6"/>
      <c r="S17" s="7"/>
      <c r="T17" s="7"/>
      <c r="U17" s="33">
        <f>SUM(W7:W15)/($U$4*4)</f>
        <v>42.083333333333336</v>
      </c>
      <c r="V17" s="28"/>
      <c r="W17" s="17">
        <f>SUM(S16:V16)</f>
        <v>505</v>
      </c>
      <c r="X17" s="17"/>
      <c r="Y17" s="6"/>
      <c r="Z17" s="7"/>
      <c r="AA17" s="7"/>
      <c r="AB17" s="33">
        <f>SUM(AD7:AD15)/($U$4*4)</f>
        <v>42.75</v>
      </c>
      <c r="AC17" s="28"/>
      <c r="AD17" s="17">
        <f>SUM(Z16:AC16)</f>
        <v>513</v>
      </c>
      <c r="AE17" s="17"/>
      <c r="AF17" s="68"/>
      <c r="AG17" s="79" t="str">
        <f t="shared" si="38"/>
        <v>P</v>
      </c>
      <c r="AH17" s="80" t="str">
        <f t="shared" si="39"/>
        <v>DETRE</v>
      </c>
      <c r="AI17" s="80" t="str">
        <f t="shared" si="40"/>
        <v>THIERRY</v>
      </c>
      <c r="AJ17" s="80" t="str">
        <f t="shared" si="37"/>
        <v>BRESSOLS</v>
      </c>
      <c r="AK17" s="79">
        <f t="shared" si="41"/>
        <v>94</v>
      </c>
      <c r="AL17" s="79">
        <f t="shared" si="42"/>
        <v>115</v>
      </c>
      <c r="AM17" s="79">
        <f t="shared" si="43"/>
        <v>108</v>
      </c>
      <c r="AN17" s="79">
        <f t="shared" si="44"/>
        <v>111</v>
      </c>
      <c r="AO17" s="79">
        <f t="shared" si="1"/>
        <v>428</v>
      </c>
      <c r="AP17" s="81">
        <f t="shared" si="2"/>
        <v>35.666666666666664</v>
      </c>
      <c r="AQ17" s="81">
        <f t="shared" si="45"/>
        <v>49.666666666666664</v>
      </c>
      <c r="AR17" s="80"/>
      <c r="AS17" s="80">
        <f t="shared" si="46"/>
        <v>3</v>
      </c>
      <c r="AT17" s="80">
        <f t="shared" si="47"/>
        <v>3</v>
      </c>
      <c r="AU17" s="80">
        <f t="shared" si="48"/>
        <v>3</v>
      </c>
      <c r="AV17" s="80">
        <f t="shared" si="49"/>
        <v>3</v>
      </c>
      <c r="AW17" s="80">
        <f t="shared" si="50"/>
        <v>12</v>
      </c>
      <c r="AX17" s="82"/>
      <c r="AY17" t="s">
        <v>136</v>
      </c>
      <c r="AZ17" t="s">
        <v>201</v>
      </c>
      <c r="BA17" t="s">
        <v>202</v>
      </c>
      <c r="BB17" t="s">
        <v>56</v>
      </c>
      <c r="BC17" s="164">
        <v>116</v>
      </c>
      <c r="BD17" s="164">
        <v>0</v>
      </c>
      <c r="BE17" s="164">
        <v>105</v>
      </c>
      <c r="BF17" s="164">
        <v>0</v>
      </c>
      <c r="BG17">
        <v>221</v>
      </c>
      <c r="BH17">
        <v>36.833333333333336</v>
      </c>
      <c r="BI17">
        <v>45.833333333333336</v>
      </c>
      <c r="BJ17"/>
      <c r="BK17">
        <v>3</v>
      </c>
      <c r="BL17">
        <v>0</v>
      </c>
      <c r="BM17">
        <v>3</v>
      </c>
      <c r="BN17">
        <v>0</v>
      </c>
      <c r="BO17">
        <v>6</v>
      </c>
      <c r="BP17" s="120">
        <v>9</v>
      </c>
      <c r="BQ17" t="s">
        <v>135</v>
      </c>
      <c r="BR17" t="s">
        <v>196</v>
      </c>
      <c r="BS17" t="s">
        <v>90</v>
      </c>
      <c r="BT17" t="s">
        <v>61</v>
      </c>
      <c r="BU17" s="164">
        <v>113</v>
      </c>
      <c r="BV17" s="164">
        <v>93</v>
      </c>
      <c r="BW17" s="164">
        <v>121</v>
      </c>
      <c r="BX17" s="164">
        <v>132</v>
      </c>
      <c r="BY17">
        <v>459</v>
      </c>
      <c r="BZ17">
        <v>38.25</v>
      </c>
      <c r="CA17">
        <v>45.25</v>
      </c>
      <c r="CB17"/>
      <c r="CC17">
        <v>3</v>
      </c>
      <c r="CD17">
        <v>3</v>
      </c>
      <c r="CE17">
        <v>3</v>
      </c>
      <c r="CF17">
        <v>3</v>
      </c>
      <c r="CG17">
        <v>12</v>
      </c>
      <c r="CI17" s="110"/>
      <c r="CJ17" s="140" t="str">
        <f>B168</f>
        <v>SENOUILLAC</v>
      </c>
      <c r="CK17" s="141">
        <f>J184</f>
        <v>538</v>
      </c>
      <c r="CL17" s="142">
        <f>E183</f>
        <v>72</v>
      </c>
      <c r="CM17" s="143">
        <f t="shared" si="26"/>
        <v>610</v>
      </c>
      <c r="CN17" s="112">
        <f>P184</f>
        <v>492</v>
      </c>
      <c r="CO17" s="113">
        <f>K183</f>
        <v>102</v>
      </c>
      <c r="CP17" s="114">
        <f t="shared" si="27"/>
        <v>594</v>
      </c>
      <c r="CQ17" s="112">
        <f>W184</f>
        <v>483</v>
      </c>
      <c r="CR17" s="113">
        <f>R183</f>
        <v>84</v>
      </c>
      <c r="CS17" s="114">
        <f t="shared" si="28"/>
        <v>567</v>
      </c>
      <c r="CT17" s="112">
        <f>AD184</f>
        <v>527</v>
      </c>
      <c r="CU17" s="113">
        <f>Y183</f>
        <v>60</v>
      </c>
      <c r="CV17" s="114">
        <f t="shared" si="29"/>
        <v>587</v>
      </c>
      <c r="CW17" s="114">
        <f t="shared" si="30"/>
        <v>2040</v>
      </c>
      <c r="CX17" s="115">
        <f t="shared" si="31"/>
        <v>318</v>
      </c>
      <c r="CY17" s="116">
        <f t="shared" si="32"/>
        <v>2358</v>
      </c>
      <c r="CZ17" s="117">
        <f t="shared" si="33"/>
        <v>49.125</v>
      </c>
      <c r="DA17" s="118">
        <f t="shared" si="34"/>
        <v>42.5</v>
      </c>
      <c r="DB17" s="119">
        <f xml:space="preserve"> IF(CM17&gt;0,$H$168*4,0)</f>
        <v>12</v>
      </c>
      <c r="DC17" s="119">
        <f xml:space="preserve"> IF(CP17&gt;0,$N$168*4,0)</f>
        <v>12</v>
      </c>
      <c r="DD17" s="119">
        <f xml:space="preserve"> IF(CS17&gt;0,$U$168*4,0)</f>
        <v>12</v>
      </c>
      <c r="DE17" s="119">
        <f t="shared" si="35"/>
        <v>12</v>
      </c>
      <c r="DF17" s="119">
        <f t="shared" si="36"/>
        <v>48</v>
      </c>
      <c r="DH17" s="237"/>
    </row>
    <row r="18" spans="1:112" ht="18.95" customHeight="1" thickTop="1" thickBot="1" x14ac:dyDescent="0.25">
      <c r="A18" s="31" t="s">
        <v>59</v>
      </c>
      <c r="B18" s="7"/>
      <c r="C18" s="7"/>
      <c r="D18" s="7"/>
      <c r="E18" s="7"/>
      <c r="F18" s="7"/>
      <c r="G18" s="7"/>
      <c r="H18" s="32" t="s">
        <v>15</v>
      </c>
      <c r="I18" s="4"/>
      <c r="J18" s="5">
        <f>J17+E16</f>
        <v>572</v>
      </c>
      <c r="K18" s="22"/>
      <c r="L18" s="7"/>
      <c r="M18" s="7"/>
      <c r="N18" s="7"/>
      <c r="O18" s="32" t="s">
        <v>15</v>
      </c>
      <c r="P18" s="23"/>
      <c r="Q18" s="5">
        <f>P17+K16</f>
        <v>605</v>
      </c>
      <c r="R18" s="6"/>
      <c r="S18" s="7"/>
      <c r="T18" s="7"/>
      <c r="U18" s="7"/>
      <c r="V18" s="32" t="s">
        <v>15</v>
      </c>
      <c r="W18" s="4"/>
      <c r="X18" s="5">
        <f>R16+W17</f>
        <v>550</v>
      </c>
      <c r="Y18" s="6"/>
      <c r="Z18" s="7"/>
      <c r="AA18" s="7"/>
      <c r="AB18" s="7"/>
      <c r="AC18" s="32" t="s">
        <v>15</v>
      </c>
      <c r="AD18" s="4"/>
      <c r="AE18" s="5">
        <f>Y16+AD17</f>
        <v>567</v>
      </c>
      <c r="AF18" s="68"/>
      <c r="AG18" s="79" t="str">
        <f t="shared" si="38"/>
        <v>S</v>
      </c>
      <c r="AH18" s="80" t="str">
        <f t="shared" si="39"/>
        <v>FOURNIER</v>
      </c>
      <c r="AI18" s="80" t="str">
        <f t="shared" si="40"/>
        <v>MARC</v>
      </c>
      <c r="AJ18" s="80" t="str">
        <f t="shared" si="37"/>
        <v>BRESSOLS</v>
      </c>
      <c r="AK18" s="79">
        <f t="shared" si="41"/>
        <v>113</v>
      </c>
      <c r="AL18" s="79">
        <f t="shared" si="42"/>
        <v>111</v>
      </c>
      <c r="AM18" s="79">
        <f t="shared" si="43"/>
        <v>117</v>
      </c>
      <c r="AN18" s="79">
        <f t="shared" si="44"/>
        <v>103</v>
      </c>
      <c r="AO18" s="79">
        <f t="shared" si="1"/>
        <v>444</v>
      </c>
      <c r="AP18" s="81">
        <f t="shared" si="2"/>
        <v>37</v>
      </c>
      <c r="AQ18" s="81">
        <f t="shared" si="45"/>
        <v>50</v>
      </c>
      <c r="AR18" s="80"/>
      <c r="AS18" s="80">
        <f t="shared" si="46"/>
        <v>3</v>
      </c>
      <c r="AT18" s="80">
        <f t="shared" si="47"/>
        <v>3</v>
      </c>
      <c r="AU18" s="80">
        <f t="shared" si="48"/>
        <v>3</v>
      </c>
      <c r="AV18" s="80">
        <f t="shared" si="49"/>
        <v>3</v>
      </c>
      <c r="AW18" s="80">
        <f t="shared" si="50"/>
        <v>12</v>
      </c>
      <c r="AX18" s="82"/>
      <c r="AY18" t="s">
        <v>136</v>
      </c>
      <c r="AZ18" t="s">
        <v>111</v>
      </c>
      <c r="BA18" t="s">
        <v>112</v>
      </c>
      <c r="BB18" t="s">
        <v>9</v>
      </c>
      <c r="BC18" s="164">
        <v>0</v>
      </c>
      <c r="BD18" s="164">
        <v>112</v>
      </c>
      <c r="BE18" s="164">
        <v>0</v>
      </c>
      <c r="BF18" s="164">
        <v>109</v>
      </c>
      <c r="BG18">
        <v>221</v>
      </c>
      <c r="BH18">
        <v>36.833333333333336</v>
      </c>
      <c r="BI18">
        <v>46.833333333333336</v>
      </c>
      <c r="BJ18"/>
      <c r="BK18">
        <v>0</v>
      </c>
      <c r="BL18">
        <v>3</v>
      </c>
      <c r="BM18">
        <v>0</v>
      </c>
      <c r="BN18">
        <v>3</v>
      </c>
      <c r="BO18">
        <v>6</v>
      </c>
      <c r="BP18" s="120">
        <v>10</v>
      </c>
      <c r="BQ18" t="s">
        <v>135</v>
      </c>
      <c r="BR18" t="s">
        <v>200</v>
      </c>
      <c r="BS18" t="s">
        <v>127</v>
      </c>
      <c r="BT18" t="s">
        <v>83</v>
      </c>
      <c r="BU18" s="164">
        <v>120</v>
      </c>
      <c r="BV18" s="164">
        <v>98</v>
      </c>
      <c r="BW18" s="164">
        <v>112</v>
      </c>
      <c r="BX18" s="164">
        <v>119</v>
      </c>
      <c r="BY18">
        <v>449</v>
      </c>
      <c r="BZ18">
        <v>37.416666666666664</v>
      </c>
      <c r="CA18">
        <v>44.416666666666664</v>
      </c>
      <c r="CB18"/>
      <c r="CC18">
        <v>3</v>
      </c>
      <c r="CD18">
        <v>3</v>
      </c>
      <c r="CE18">
        <v>3</v>
      </c>
      <c r="CF18">
        <v>3</v>
      </c>
      <c r="CG18">
        <v>12</v>
      </c>
      <c r="CI18" s="110"/>
      <c r="CJ18" s="140" t="str">
        <f>B190</f>
        <v>TOULOUSE SQAAT</v>
      </c>
      <c r="CK18" s="141">
        <f>J203</f>
        <v>485</v>
      </c>
      <c r="CL18" s="142">
        <f>E202</f>
        <v>93</v>
      </c>
      <c r="CM18" s="143">
        <f t="shared" si="26"/>
        <v>578</v>
      </c>
      <c r="CN18" s="112">
        <f>P203</f>
        <v>457</v>
      </c>
      <c r="CO18" s="113">
        <f>K202</f>
        <v>108</v>
      </c>
      <c r="CP18" s="114">
        <f t="shared" si="27"/>
        <v>565</v>
      </c>
      <c r="CQ18" s="112">
        <f>W203</f>
        <v>455</v>
      </c>
      <c r="CR18" s="113">
        <f>R202</f>
        <v>93</v>
      </c>
      <c r="CS18" s="114">
        <f t="shared" si="28"/>
        <v>548</v>
      </c>
      <c r="CT18" s="112">
        <f>AD203</f>
        <v>521</v>
      </c>
      <c r="CU18" s="113">
        <f>Y202</f>
        <v>69</v>
      </c>
      <c r="CV18" s="114">
        <f t="shared" si="29"/>
        <v>590</v>
      </c>
      <c r="CW18" s="114">
        <f t="shared" si="30"/>
        <v>1918</v>
      </c>
      <c r="CX18" s="115">
        <f t="shared" si="31"/>
        <v>363</v>
      </c>
      <c r="CY18" s="116">
        <f t="shared" si="32"/>
        <v>2281</v>
      </c>
      <c r="CZ18" s="117">
        <f t="shared" si="33"/>
        <v>47.520833333333336</v>
      </c>
      <c r="DA18" s="118">
        <f t="shared" si="34"/>
        <v>39.958333333333336</v>
      </c>
      <c r="DB18" s="119">
        <f xml:space="preserve"> IF(CM18&gt;0,$H$190*4,0)</f>
        <v>12</v>
      </c>
      <c r="DC18" s="119">
        <f xml:space="preserve"> IF(CP18&gt;0,$N$190*4,0)</f>
        <v>12</v>
      </c>
      <c r="DD18" s="119">
        <f xml:space="preserve"> IF(CS18&gt;0,$U$190*4,0)</f>
        <v>12</v>
      </c>
      <c r="DE18" s="119">
        <f t="shared" si="35"/>
        <v>12</v>
      </c>
      <c r="DF18" s="119">
        <f t="shared" si="36"/>
        <v>48</v>
      </c>
      <c r="DH18" s="237"/>
    </row>
    <row r="19" spans="1:112" ht="18.95" customHeight="1" thickTop="1" thickBot="1" x14ac:dyDescent="0.25">
      <c r="A19" s="56" t="s">
        <v>27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32" t="s">
        <v>15</v>
      </c>
      <c r="P19" s="4"/>
      <c r="Q19" s="5">
        <f>(J18+Q18)</f>
        <v>1177</v>
      </c>
      <c r="R19" s="58"/>
      <c r="S19" s="57"/>
      <c r="T19" s="57"/>
      <c r="U19" s="57" t="s">
        <v>52</v>
      </c>
      <c r="V19" s="32" t="s">
        <v>15</v>
      </c>
      <c r="W19" s="4"/>
      <c r="X19" s="5">
        <f>J18+Q18+X18</f>
        <v>1727</v>
      </c>
      <c r="Y19" s="58"/>
      <c r="Z19" s="57"/>
      <c r="AA19" s="57"/>
      <c r="AB19" s="57" t="s">
        <v>52</v>
      </c>
      <c r="AC19" s="32" t="s">
        <v>15</v>
      </c>
      <c r="AD19" s="4"/>
      <c r="AE19" s="5">
        <f>J18+Q18+X18+AE18</f>
        <v>2294</v>
      </c>
      <c r="AF19" s="68"/>
      <c r="AG19" s="79">
        <f t="shared" si="38"/>
        <v>0</v>
      </c>
      <c r="AH19" s="80">
        <f t="shared" si="39"/>
        <v>0</v>
      </c>
      <c r="AI19" s="80">
        <f t="shared" si="40"/>
        <v>0</v>
      </c>
      <c r="AJ19" s="80" t="str">
        <f t="shared" si="37"/>
        <v>BRESSOLS</v>
      </c>
      <c r="AK19" s="79">
        <f t="shared" si="41"/>
        <v>0</v>
      </c>
      <c r="AL19" s="79">
        <f t="shared" si="42"/>
        <v>0</v>
      </c>
      <c r="AM19" s="79">
        <f t="shared" si="43"/>
        <v>0</v>
      </c>
      <c r="AN19" s="79">
        <f t="shared" si="44"/>
        <v>0</v>
      </c>
      <c r="AO19" s="79">
        <f>SUM(AK19:AN19)</f>
        <v>0</v>
      </c>
      <c r="AP19" s="81" t="e">
        <f t="shared" si="2"/>
        <v>#DIV/0!</v>
      </c>
      <c r="AQ19" s="81" t="e">
        <f t="shared" si="45"/>
        <v>#DIV/0!</v>
      </c>
      <c r="AR19" s="80"/>
      <c r="AS19" s="80">
        <f t="shared" si="46"/>
        <v>0</v>
      </c>
      <c r="AT19" s="80">
        <f t="shared" si="47"/>
        <v>0</v>
      </c>
      <c r="AU19" s="80">
        <f t="shared" si="48"/>
        <v>0</v>
      </c>
      <c r="AV19" s="80">
        <f t="shared" si="49"/>
        <v>0</v>
      </c>
      <c r="AW19" s="80">
        <f t="shared" si="50"/>
        <v>0</v>
      </c>
      <c r="AX19" s="82"/>
      <c r="AY19" t="s">
        <v>136</v>
      </c>
      <c r="AZ19" t="s">
        <v>115</v>
      </c>
      <c r="BA19" t="s">
        <v>126</v>
      </c>
      <c r="BB19" t="s">
        <v>9</v>
      </c>
      <c r="BC19" s="164">
        <v>116</v>
      </c>
      <c r="BD19" s="164">
        <v>98</v>
      </c>
      <c r="BE19" s="164">
        <v>0</v>
      </c>
      <c r="BF19" s="164">
        <v>0</v>
      </c>
      <c r="BG19">
        <v>214</v>
      </c>
      <c r="BH19">
        <v>35.666666666666664</v>
      </c>
      <c r="BI19">
        <v>44.666666666666664</v>
      </c>
      <c r="BJ19"/>
      <c r="BK19">
        <v>3</v>
      </c>
      <c r="BL19">
        <v>3</v>
      </c>
      <c r="BM19">
        <v>0</v>
      </c>
      <c r="BN19">
        <v>0</v>
      </c>
      <c r="BO19">
        <v>6</v>
      </c>
      <c r="BP19" s="120">
        <v>11</v>
      </c>
      <c r="BQ19" t="s">
        <v>135</v>
      </c>
      <c r="BR19" t="s">
        <v>193</v>
      </c>
      <c r="BS19" t="s">
        <v>190</v>
      </c>
      <c r="BT19" t="s">
        <v>10</v>
      </c>
      <c r="BU19" s="164">
        <v>0</v>
      </c>
      <c r="BV19" s="164">
        <v>144</v>
      </c>
      <c r="BW19" s="164">
        <v>133</v>
      </c>
      <c r="BX19" s="164">
        <v>138</v>
      </c>
      <c r="BY19">
        <v>415</v>
      </c>
      <c r="BZ19">
        <v>46.111111111111114</v>
      </c>
      <c r="CA19">
        <v>48.111111111111114</v>
      </c>
      <c r="CB19"/>
      <c r="CC19">
        <v>0</v>
      </c>
      <c r="CD19">
        <v>3</v>
      </c>
      <c r="CE19">
        <v>3</v>
      </c>
      <c r="CF19">
        <v>3</v>
      </c>
      <c r="CG19">
        <v>9</v>
      </c>
      <c r="CI19" s="110"/>
      <c r="CJ19" s="111" t="str">
        <f>B209</f>
        <v>VALENCE</v>
      </c>
      <c r="CK19" s="112">
        <f>J223</f>
        <v>450</v>
      </c>
      <c r="CL19" s="113">
        <f>E222</f>
        <v>126</v>
      </c>
      <c r="CM19" s="114">
        <f t="shared" si="26"/>
        <v>576</v>
      </c>
      <c r="CN19" s="131">
        <f>P223</f>
        <v>476</v>
      </c>
      <c r="CO19" s="113">
        <f>K222</f>
        <v>96</v>
      </c>
      <c r="CP19" s="114">
        <f t="shared" si="27"/>
        <v>572</v>
      </c>
      <c r="CQ19" s="131">
        <f>W223</f>
        <v>0</v>
      </c>
      <c r="CR19" s="113">
        <f>R222</f>
        <v>0</v>
      </c>
      <c r="CS19" s="114">
        <f t="shared" si="28"/>
        <v>0</v>
      </c>
      <c r="CT19" s="112">
        <f>AD223</f>
        <v>417</v>
      </c>
      <c r="CU19" s="113">
        <f>Y222</f>
        <v>165</v>
      </c>
      <c r="CV19" s="114">
        <f t="shared" si="29"/>
        <v>582</v>
      </c>
      <c r="CW19" s="114">
        <f t="shared" si="30"/>
        <v>1343</v>
      </c>
      <c r="CX19" s="115">
        <f t="shared" si="31"/>
        <v>387</v>
      </c>
      <c r="CY19" s="116">
        <f t="shared" si="32"/>
        <v>1730</v>
      </c>
      <c r="CZ19" s="117">
        <f t="shared" si="33"/>
        <v>48.055555555555557</v>
      </c>
      <c r="DA19" s="118">
        <f t="shared" si="34"/>
        <v>37.305555555555557</v>
      </c>
      <c r="DB19" s="119">
        <f xml:space="preserve"> IF(CM19&gt;0,$H$209*4,0)</f>
        <v>12</v>
      </c>
      <c r="DC19" s="119">
        <f xml:space="preserve"> IF(CP19&gt;0,$N$209*4,0)</f>
        <v>12</v>
      </c>
      <c r="DD19" s="119">
        <f xml:space="preserve"> IF(CS19&gt;0,$U$209*4,0)</f>
        <v>0</v>
      </c>
      <c r="DE19" s="119">
        <f t="shared" si="35"/>
        <v>12</v>
      </c>
      <c r="DF19" s="119">
        <f t="shared" si="36"/>
        <v>36</v>
      </c>
    </row>
    <row r="20" spans="1:112" ht="18.95" customHeight="1" thickTop="1" thickBot="1" x14ac:dyDescent="0.25">
      <c r="A20" s="60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59"/>
      <c r="Q20" s="59"/>
      <c r="R20" s="59"/>
      <c r="S20" s="59"/>
      <c r="T20" s="59"/>
      <c r="U20" s="59"/>
      <c r="V20" s="61"/>
      <c r="W20" s="59"/>
      <c r="X20" s="59"/>
      <c r="Y20" s="59"/>
      <c r="Z20" s="59"/>
      <c r="AA20" s="59"/>
      <c r="AB20" s="59"/>
      <c r="AC20" s="61"/>
      <c r="AD20" s="59"/>
      <c r="AE20" s="59"/>
      <c r="AF20" s="68"/>
      <c r="AG20" s="79">
        <f t="shared" si="38"/>
        <v>0</v>
      </c>
      <c r="AH20" s="80">
        <f t="shared" si="39"/>
        <v>0</v>
      </c>
      <c r="AI20" s="80">
        <f t="shared" si="40"/>
        <v>0</v>
      </c>
      <c r="AJ20" s="80" t="str">
        <f t="shared" si="37"/>
        <v>BRESSOLS</v>
      </c>
      <c r="AK20" s="79">
        <f t="shared" si="41"/>
        <v>0</v>
      </c>
      <c r="AL20" s="79">
        <f t="shared" si="42"/>
        <v>0</v>
      </c>
      <c r="AM20" s="79">
        <f t="shared" si="43"/>
        <v>0</v>
      </c>
      <c r="AN20" s="79">
        <f t="shared" si="44"/>
        <v>0</v>
      </c>
      <c r="AO20" s="79">
        <f>SUM(AK20:AN20)</f>
        <v>0</v>
      </c>
      <c r="AP20" s="81" t="e">
        <f t="shared" si="2"/>
        <v>#DIV/0!</v>
      </c>
      <c r="AQ20" s="81" t="e">
        <f t="shared" si="45"/>
        <v>#DIV/0!</v>
      </c>
      <c r="AR20" s="80"/>
      <c r="AS20" s="80">
        <f t="shared" si="46"/>
        <v>0</v>
      </c>
      <c r="AT20" s="80">
        <f t="shared" si="47"/>
        <v>0</v>
      </c>
      <c r="AU20" s="80">
        <f t="shared" si="48"/>
        <v>0</v>
      </c>
      <c r="AV20" s="80">
        <f t="shared" si="49"/>
        <v>0</v>
      </c>
      <c r="AW20" s="80">
        <f t="shared" si="50"/>
        <v>0</v>
      </c>
      <c r="AX20" s="82"/>
      <c r="AY20" t="s">
        <v>136</v>
      </c>
      <c r="AZ20" t="s">
        <v>173</v>
      </c>
      <c r="BA20" t="s">
        <v>126</v>
      </c>
      <c r="BB20" t="s">
        <v>53</v>
      </c>
      <c r="BC20" s="164">
        <v>114</v>
      </c>
      <c r="BD20" s="164">
        <v>0</v>
      </c>
      <c r="BE20" s="164">
        <v>0</v>
      </c>
      <c r="BF20" s="164">
        <v>0</v>
      </c>
      <c r="BG20">
        <v>114</v>
      </c>
      <c r="BH20">
        <v>38</v>
      </c>
      <c r="BI20">
        <v>51</v>
      </c>
      <c r="BJ20"/>
      <c r="BK20">
        <v>3</v>
      </c>
      <c r="BL20">
        <v>0</v>
      </c>
      <c r="BM20">
        <v>0</v>
      </c>
      <c r="BN20">
        <v>0</v>
      </c>
      <c r="BO20">
        <v>3</v>
      </c>
      <c r="BP20" s="120">
        <v>12</v>
      </c>
      <c r="BQ20" t="s">
        <v>135</v>
      </c>
      <c r="BR20" t="s">
        <v>177</v>
      </c>
      <c r="BS20" t="s">
        <v>178</v>
      </c>
      <c r="BT20" t="s">
        <v>166</v>
      </c>
      <c r="BU20" s="164">
        <v>0</v>
      </c>
      <c r="BV20" s="164">
        <v>137</v>
      </c>
      <c r="BW20" s="164">
        <v>141</v>
      </c>
      <c r="BX20" s="164">
        <v>137</v>
      </c>
      <c r="BY20">
        <v>415</v>
      </c>
      <c r="BZ20">
        <v>46.111111111111114</v>
      </c>
      <c r="CA20">
        <v>48.111111111111114</v>
      </c>
      <c r="CB20"/>
      <c r="CC20">
        <v>0</v>
      </c>
      <c r="CD20">
        <v>3</v>
      </c>
      <c r="CE20">
        <v>3</v>
      </c>
      <c r="CF20">
        <v>3</v>
      </c>
      <c r="CG20">
        <v>9</v>
      </c>
      <c r="CI20" s="110"/>
      <c r="CJ20" s="254" t="str">
        <f>B229</f>
        <v>VILLEFRANCHE</v>
      </c>
      <c r="CK20" s="112">
        <f>J245</f>
        <v>542</v>
      </c>
      <c r="CL20" s="113">
        <f>E244</f>
        <v>21</v>
      </c>
      <c r="CM20" s="114">
        <f>SUM(CK20:CL20)</f>
        <v>563</v>
      </c>
      <c r="CN20" s="131">
        <f>P245</f>
        <v>521</v>
      </c>
      <c r="CO20" s="113">
        <f>K244</f>
        <v>42</v>
      </c>
      <c r="CP20" s="114">
        <f>SUM(CN20:CO20)</f>
        <v>563</v>
      </c>
      <c r="CQ20" s="131">
        <f>W245</f>
        <v>528</v>
      </c>
      <c r="CR20" s="113">
        <f>R244</f>
        <v>27</v>
      </c>
      <c r="CS20" s="114">
        <f>SUM(CQ20:CR20)</f>
        <v>555</v>
      </c>
      <c r="CT20" s="112">
        <f>AD245</f>
        <v>480</v>
      </c>
      <c r="CU20" s="113">
        <f>Y244</f>
        <v>87</v>
      </c>
      <c r="CV20" s="114">
        <f>CU20+CT20</f>
        <v>567</v>
      </c>
      <c r="CW20" s="114">
        <f>SUM(CK20,CN20,CQ20,CT20)</f>
        <v>2071</v>
      </c>
      <c r="CX20" s="115">
        <f>SUM(CL20,CO20,CR20,CU20)</f>
        <v>177</v>
      </c>
      <c r="CY20" s="116">
        <f>SUM(CM20,CP20,CS20,CV20)</f>
        <v>2248</v>
      </c>
      <c r="CZ20" s="117">
        <f>(CY20/DF20)</f>
        <v>46.833333333333336</v>
      </c>
      <c r="DA20" s="118">
        <f>SUM(CW20/DF20)</f>
        <v>43.145833333333336</v>
      </c>
      <c r="DB20" s="119">
        <f xml:space="preserve"> IF(CM20&gt;0,$H$209*4,0)</f>
        <v>12</v>
      </c>
      <c r="DC20" s="119">
        <f xml:space="preserve"> IF(CP20&gt;0,$N$209*4,0)</f>
        <v>12</v>
      </c>
      <c r="DD20" s="119">
        <f xml:space="preserve"> IF(CS20&gt;0,$U$209*4,0)</f>
        <v>12</v>
      </c>
      <c r="DE20" s="119">
        <f xml:space="preserve"> IF(CV20&gt;0,$AB$4*4,0)</f>
        <v>12</v>
      </c>
      <c r="DF20" s="119">
        <f>DB20+DC20+DD20+DE20</f>
        <v>48</v>
      </c>
    </row>
    <row r="21" spans="1:112" ht="18.95" customHeight="1" thickBot="1" x14ac:dyDescent="0.25">
      <c r="A21" s="60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59"/>
      <c r="Q21" s="59"/>
      <c r="R21" s="59"/>
      <c r="S21" s="59"/>
      <c r="T21" s="59"/>
      <c r="U21" s="59"/>
      <c r="V21" s="61"/>
      <c r="W21" s="59"/>
      <c r="X21" s="59"/>
      <c r="Y21" s="59"/>
      <c r="Z21" s="59"/>
      <c r="AA21" s="59"/>
      <c r="AB21" s="59"/>
      <c r="AC21" s="61"/>
      <c r="AD21" s="59"/>
      <c r="AE21" s="59"/>
      <c r="AF21" s="68"/>
      <c r="AG21" s="79">
        <f t="shared" si="38"/>
        <v>0</v>
      </c>
      <c r="AH21" s="80">
        <f t="shared" si="39"/>
        <v>0</v>
      </c>
      <c r="AI21" s="80">
        <f t="shared" si="40"/>
        <v>0</v>
      </c>
      <c r="AJ21" s="80" t="str">
        <f t="shared" si="37"/>
        <v>BRESSOLS</v>
      </c>
      <c r="AK21" s="79">
        <f t="shared" si="41"/>
        <v>0</v>
      </c>
      <c r="AL21" s="79">
        <f t="shared" si="42"/>
        <v>0</v>
      </c>
      <c r="AM21" s="79">
        <f t="shared" si="43"/>
        <v>0</v>
      </c>
      <c r="AN21" s="79">
        <f t="shared" si="44"/>
        <v>0</v>
      </c>
      <c r="AO21" s="79">
        <f>SUM(AK21:AN21)</f>
        <v>0</v>
      </c>
      <c r="AP21" s="81" t="e">
        <f t="shared" si="2"/>
        <v>#DIV/0!</v>
      </c>
      <c r="AQ21" s="81" t="e">
        <f t="shared" si="45"/>
        <v>#DIV/0!</v>
      </c>
      <c r="AR21" s="80"/>
      <c r="AS21" s="80">
        <f t="shared" si="46"/>
        <v>0</v>
      </c>
      <c r="AT21" s="80">
        <f t="shared" si="47"/>
        <v>0</v>
      </c>
      <c r="AU21" s="80">
        <f t="shared" si="48"/>
        <v>0</v>
      </c>
      <c r="AV21" s="80">
        <f t="shared" si="49"/>
        <v>0</v>
      </c>
      <c r="AW21" s="80">
        <f t="shared" si="50"/>
        <v>0</v>
      </c>
      <c r="AX21" s="82"/>
      <c r="AY21" s="64" t="s">
        <v>136</v>
      </c>
      <c r="AZ21" s="64" t="s">
        <v>185</v>
      </c>
      <c r="BA21" s="64" t="s">
        <v>186</v>
      </c>
      <c r="BB21" s="64" t="s">
        <v>53</v>
      </c>
      <c r="BC21" s="162">
        <v>101</v>
      </c>
      <c r="BD21" s="162">
        <v>0</v>
      </c>
      <c r="BE21" s="162">
        <v>0</v>
      </c>
      <c r="BF21" s="162">
        <v>0</v>
      </c>
      <c r="BG21" s="162">
        <v>101</v>
      </c>
      <c r="BH21" s="166">
        <v>33.666666666666664</v>
      </c>
      <c r="BI21" s="162">
        <v>43.666666666666664</v>
      </c>
      <c r="BK21" s="64">
        <v>3</v>
      </c>
      <c r="BL21" s="64">
        <v>0</v>
      </c>
      <c r="BM21" s="64">
        <v>0</v>
      </c>
      <c r="BN21" s="64">
        <v>0</v>
      </c>
      <c r="BO21" s="64">
        <v>3</v>
      </c>
      <c r="BP21" s="120">
        <v>13</v>
      </c>
      <c r="BQ21" t="s">
        <v>135</v>
      </c>
      <c r="BR21" t="s">
        <v>117</v>
      </c>
      <c r="BS21" t="s">
        <v>118</v>
      </c>
      <c r="BT21" t="s">
        <v>5</v>
      </c>
      <c r="BU21" s="164">
        <v>133</v>
      </c>
      <c r="BV21" s="164">
        <v>135</v>
      </c>
      <c r="BW21" s="164">
        <v>0</v>
      </c>
      <c r="BX21" s="164">
        <v>130</v>
      </c>
      <c r="BY21">
        <v>398</v>
      </c>
      <c r="BZ21">
        <v>44.222222222222221</v>
      </c>
      <c r="CA21">
        <v>49.222222222222221</v>
      </c>
      <c r="CB21"/>
      <c r="CC21">
        <v>3</v>
      </c>
      <c r="CD21">
        <v>3</v>
      </c>
      <c r="CE21">
        <v>0</v>
      </c>
      <c r="CF21">
        <v>3</v>
      </c>
      <c r="CG21">
        <v>9</v>
      </c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</row>
    <row r="22" spans="1:112" ht="18.95" customHeight="1" thickBot="1" x14ac:dyDescent="0.25">
      <c r="AF22" s="68"/>
      <c r="AG22" s="79">
        <f t="shared" si="38"/>
        <v>0</v>
      </c>
      <c r="AH22" s="80">
        <f t="shared" si="39"/>
        <v>0</v>
      </c>
      <c r="AI22" s="80">
        <f t="shared" si="40"/>
        <v>0</v>
      </c>
      <c r="AJ22" s="80" t="str">
        <f t="shared" si="37"/>
        <v>BRESSOLS</v>
      </c>
      <c r="AK22" s="79">
        <f t="shared" si="41"/>
        <v>0</v>
      </c>
      <c r="AL22" s="79">
        <f t="shared" si="42"/>
        <v>0</v>
      </c>
      <c r="AM22" s="79">
        <f t="shared" si="43"/>
        <v>0</v>
      </c>
      <c r="AN22" s="79">
        <f t="shared" si="44"/>
        <v>0</v>
      </c>
      <c r="AO22" s="79">
        <f>SUM(AK22:AN22)</f>
        <v>0</v>
      </c>
      <c r="AP22" s="81" t="e">
        <f t="shared" si="2"/>
        <v>#DIV/0!</v>
      </c>
      <c r="AQ22" s="81" t="e">
        <f t="shared" si="45"/>
        <v>#DIV/0!</v>
      </c>
      <c r="AR22" s="80"/>
      <c r="AS22" s="80">
        <f t="shared" si="46"/>
        <v>0</v>
      </c>
      <c r="AT22" s="80">
        <f t="shared" si="47"/>
        <v>0</v>
      </c>
      <c r="AU22" s="80">
        <f t="shared" si="48"/>
        <v>0</v>
      </c>
      <c r="AV22" s="80">
        <f t="shared" si="49"/>
        <v>0</v>
      </c>
      <c r="AW22" s="80">
        <f t="shared" si="50"/>
        <v>0</v>
      </c>
      <c r="AX22" s="82"/>
      <c r="AY22" t="s">
        <v>138</v>
      </c>
      <c r="AZ22" t="s">
        <v>142</v>
      </c>
      <c r="BA22" t="s">
        <v>143</v>
      </c>
      <c r="BB22" t="s">
        <v>8</v>
      </c>
      <c r="BC22" s="164">
        <v>96</v>
      </c>
      <c r="BD22" s="164">
        <v>132</v>
      </c>
      <c r="BE22" s="164">
        <v>123</v>
      </c>
      <c r="BF22" s="164">
        <v>112</v>
      </c>
      <c r="BG22">
        <v>463</v>
      </c>
      <c r="BH22">
        <v>38.583333333333336</v>
      </c>
      <c r="BI22">
        <v>52.583333333333336</v>
      </c>
      <c r="BJ22"/>
      <c r="BK22">
        <v>3</v>
      </c>
      <c r="BL22">
        <v>3</v>
      </c>
      <c r="BM22">
        <v>3</v>
      </c>
      <c r="BN22">
        <v>3</v>
      </c>
      <c r="BO22">
        <v>12</v>
      </c>
      <c r="BP22" s="120">
        <v>14</v>
      </c>
      <c r="BQ22" t="s">
        <v>135</v>
      </c>
      <c r="BR22" t="s">
        <v>151</v>
      </c>
      <c r="BS22" t="s">
        <v>152</v>
      </c>
      <c r="BT22" t="s">
        <v>55</v>
      </c>
      <c r="BU22" s="164">
        <v>125</v>
      </c>
      <c r="BV22" s="164">
        <v>129</v>
      </c>
      <c r="BW22" s="164">
        <v>0</v>
      </c>
      <c r="BX22" s="164">
        <v>116</v>
      </c>
      <c r="BY22">
        <v>370</v>
      </c>
      <c r="BZ22">
        <v>41.111111111111114</v>
      </c>
      <c r="CA22">
        <v>47.111111111111114</v>
      </c>
      <c r="CB22"/>
      <c r="CC22">
        <v>3</v>
      </c>
      <c r="CD22">
        <v>3</v>
      </c>
      <c r="CE22">
        <v>0</v>
      </c>
      <c r="CF22">
        <v>3</v>
      </c>
      <c r="CG22">
        <v>9</v>
      </c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</row>
    <row r="23" spans="1:112" ht="18.95" customHeight="1" thickTop="1" thickBot="1" x14ac:dyDescent="0.25">
      <c r="A23" s="3"/>
      <c r="B23" s="278" t="s">
        <v>8</v>
      </c>
      <c r="C23" s="279"/>
      <c r="D23" s="280"/>
      <c r="E23" s="27" t="s">
        <v>6</v>
      </c>
      <c r="F23" s="28"/>
      <c r="G23" s="29"/>
      <c r="H23" s="54">
        <f>$H$4</f>
        <v>3</v>
      </c>
      <c r="I23" s="9"/>
      <c r="J23" s="10"/>
      <c r="K23" s="24" t="s">
        <v>6</v>
      </c>
      <c r="L23" s="25"/>
      <c r="M23" s="26"/>
      <c r="N23" s="55">
        <f>$N$4</f>
        <v>3</v>
      </c>
      <c r="O23" s="10"/>
      <c r="P23" s="10"/>
      <c r="Q23" s="10"/>
      <c r="R23" s="24" t="s">
        <v>6</v>
      </c>
      <c r="S23" s="25"/>
      <c r="T23" s="26"/>
      <c r="U23" s="55">
        <f>$U$4</f>
        <v>3</v>
      </c>
      <c r="V23" s="10"/>
      <c r="W23" s="10"/>
      <c r="X23" s="10"/>
      <c r="Y23" s="24" t="s">
        <v>6</v>
      </c>
      <c r="Z23" s="25"/>
      <c r="AA23" s="26"/>
      <c r="AB23" s="55">
        <v>3</v>
      </c>
      <c r="AC23" s="10"/>
      <c r="AD23" s="10"/>
      <c r="AE23" s="10"/>
      <c r="AG23" s="79">
        <f t="shared" si="38"/>
        <v>0</v>
      </c>
      <c r="AH23" s="80">
        <f t="shared" si="39"/>
        <v>0</v>
      </c>
      <c r="AI23" s="80">
        <f t="shared" si="40"/>
        <v>0</v>
      </c>
      <c r="AJ23" s="80" t="str">
        <f t="shared" si="37"/>
        <v>BRESSOLS</v>
      </c>
      <c r="AK23" s="79">
        <f t="shared" si="41"/>
        <v>0</v>
      </c>
      <c r="AL23" s="79">
        <f t="shared" si="42"/>
        <v>0</v>
      </c>
      <c r="AM23" s="79">
        <f t="shared" si="43"/>
        <v>0</v>
      </c>
      <c r="AN23" s="79">
        <f t="shared" si="44"/>
        <v>0</v>
      </c>
      <c r="AO23" s="79">
        <f>SUM(AK23:AN23)</f>
        <v>0</v>
      </c>
      <c r="AP23" s="81" t="e">
        <f t="shared" si="2"/>
        <v>#DIV/0!</v>
      </c>
      <c r="AQ23" s="81" t="e">
        <f t="shared" si="45"/>
        <v>#DIV/0!</v>
      </c>
      <c r="AR23" s="80"/>
      <c r="AS23" s="80">
        <f t="shared" si="46"/>
        <v>0</v>
      </c>
      <c r="AT23" s="80">
        <f t="shared" si="47"/>
        <v>0</v>
      </c>
      <c r="AU23" s="80">
        <f t="shared" si="48"/>
        <v>0</v>
      </c>
      <c r="AV23" s="80">
        <f t="shared" si="49"/>
        <v>0</v>
      </c>
      <c r="AW23" s="80">
        <f t="shared" si="50"/>
        <v>0</v>
      </c>
      <c r="AX23" s="82"/>
      <c r="AY23" t="s">
        <v>138</v>
      </c>
      <c r="AZ23" t="s">
        <v>144</v>
      </c>
      <c r="BA23" t="s">
        <v>94</v>
      </c>
      <c r="BB23" t="s">
        <v>8</v>
      </c>
      <c r="BC23" s="164">
        <v>94</v>
      </c>
      <c r="BD23" s="164">
        <v>115</v>
      </c>
      <c r="BE23" s="164">
        <v>108</v>
      </c>
      <c r="BF23" s="164">
        <v>111</v>
      </c>
      <c r="BG23">
        <v>428</v>
      </c>
      <c r="BH23">
        <v>35.666666666666664</v>
      </c>
      <c r="BI23">
        <v>49.666666666666664</v>
      </c>
      <c r="BJ23"/>
      <c r="BK23">
        <v>3</v>
      </c>
      <c r="BL23">
        <v>3</v>
      </c>
      <c r="BM23">
        <v>3</v>
      </c>
      <c r="BN23">
        <v>3</v>
      </c>
      <c r="BO23">
        <v>12</v>
      </c>
      <c r="BP23" s="120">
        <v>15</v>
      </c>
      <c r="BQ23" t="s">
        <v>135</v>
      </c>
      <c r="BR23" t="s">
        <v>147</v>
      </c>
      <c r="BS23" t="s">
        <v>148</v>
      </c>
      <c r="BT23" t="s">
        <v>55</v>
      </c>
      <c r="BU23" s="164">
        <v>115</v>
      </c>
      <c r="BV23" s="164">
        <v>112</v>
      </c>
      <c r="BW23" s="164">
        <v>120</v>
      </c>
      <c r="BX23" s="164">
        <v>0</v>
      </c>
      <c r="BY23">
        <v>347</v>
      </c>
      <c r="BZ23">
        <v>38.555555555555557</v>
      </c>
      <c r="CA23">
        <v>45.555555555555557</v>
      </c>
      <c r="CB23"/>
      <c r="CC23">
        <v>3</v>
      </c>
      <c r="CD23">
        <v>3</v>
      </c>
      <c r="CE23">
        <v>3</v>
      </c>
      <c r="CF23">
        <v>0</v>
      </c>
      <c r="CG23">
        <v>9</v>
      </c>
      <c r="CI23" s="84"/>
      <c r="CJ23" s="84"/>
      <c r="CK23" s="85"/>
      <c r="CL23" s="86" t="str">
        <f>$F$5</f>
        <v>BRESSOLS</v>
      </c>
      <c r="CM23" s="85"/>
      <c r="CN23" s="87"/>
      <c r="CO23" s="86" t="str">
        <f>$L$5</f>
        <v>LE SEQUESTRE</v>
      </c>
      <c r="CP23" s="87"/>
      <c r="CQ23" s="88"/>
      <c r="CR23" s="86" t="str">
        <f>$S$5</f>
        <v>GRENADE</v>
      </c>
      <c r="CS23" s="89"/>
      <c r="CT23" s="90"/>
      <c r="CU23" s="136" t="str">
        <f>Z5</f>
        <v>TOULOUSE</v>
      </c>
      <c r="CV23" s="91"/>
      <c r="CW23" s="90"/>
      <c r="CX23" s="91" t="s">
        <v>27</v>
      </c>
      <c r="CY23" s="92"/>
      <c r="CZ23" s="93" t="s">
        <v>16</v>
      </c>
      <c r="DA23" s="94"/>
      <c r="DB23" s="95"/>
      <c r="DC23" s="96" t="s">
        <v>28</v>
      </c>
      <c r="DD23" s="97"/>
      <c r="DE23" s="97"/>
      <c r="DF23" s="95"/>
    </row>
    <row r="24" spans="1:112" ht="18.95" customHeight="1" thickTop="1" thickBot="1" x14ac:dyDescent="0.25">
      <c r="A24" s="11"/>
      <c r="B24" s="12" t="s">
        <v>7</v>
      </c>
      <c r="C24" s="12"/>
      <c r="D24" s="12"/>
      <c r="E24" s="36">
        <v>3</v>
      </c>
      <c r="F24" s="272" t="str">
        <f>$F$5</f>
        <v>BRESSOLS</v>
      </c>
      <c r="G24" s="273"/>
      <c r="H24" s="273"/>
      <c r="I24" s="273"/>
      <c r="J24" s="274"/>
      <c r="K24" s="36">
        <f>$N$4</f>
        <v>3</v>
      </c>
      <c r="L24" s="272" t="str">
        <f>$L$5</f>
        <v>LE SEQUESTRE</v>
      </c>
      <c r="M24" s="273"/>
      <c r="N24" s="273"/>
      <c r="O24" s="273"/>
      <c r="P24" s="273"/>
      <c r="Q24" s="274"/>
      <c r="R24" s="36">
        <f>$U$4</f>
        <v>3</v>
      </c>
      <c r="S24" s="272" t="str">
        <f>$S$5</f>
        <v>GRENADE</v>
      </c>
      <c r="T24" s="273"/>
      <c r="U24" s="273"/>
      <c r="V24" s="273"/>
      <c r="W24" s="273"/>
      <c r="X24" s="274"/>
      <c r="Y24" s="36">
        <f>$AB$4</f>
        <v>3</v>
      </c>
      <c r="Z24" s="275" t="str">
        <f>$Z$5</f>
        <v>TOULOUSE</v>
      </c>
      <c r="AA24" s="276"/>
      <c r="AB24" s="276"/>
      <c r="AC24" s="276"/>
      <c r="AD24" s="276"/>
      <c r="AE24" s="277"/>
      <c r="AF24" s="67"/>
      <c r="AG24" s="79" t="str">
        <f t="shared" ref="AG24:AG32" si="51">A46</f>
        <v>E</v>
      </c>
      <c r="AH24" s="80" t="str">
        <f t="shared" ref="AH24:AH32" si="52">B46</f>
        <v>POUJADE</v>
      </c>
      <c r="AI24" s="80" t="str">
        <f t="shared" ref="AI24:AI32" si="53">C46</f>
        <v>JEAN</v>
      </c>
      <c r="AJ24" s="80" t="str">
        <f t="shared" ref="AJ24:AJ32" si="54">$B$43</f>
        <v>LE SEQUESTRE</v>
      </c>
      <c r="AK24" s="79">
        <f t="shared" ref="AK24:AK32" si="55">J46</f>
        <v>113</v>
      </c>
      <c r="AL24" s="79">
        <f t="shared" ref="AL24:AL32" si="56">P46</f>
        <v>93</v>
      </c>
      <c r="AM24" s="79">
        <f t="shared" ref="AM24:AM32" si="57">W46</f>
        <v>121</v>
      </c>
      <c r="AN24" s="79">
        <f t="shared" ref="AN24:AN32" si="58">AD46</f>
        <v>132</v>
      </c>
      <c r="AO24" s="79">
        <f t="shared" si="1"/>
        <v>459</v>
      </c>
      <c r="AP24" s="81">
        <f t="shared" si="2"/>
        <v>38.25</v>
      </c>
      <c r="AQ24" s="81">
        <f t="shared" ref="AQ24" si="59">AP24+D46</f>
        <v>45.25</v>
      </c>
      <c r="AR24" s="80"/>
      <c r="AS24" s="80">
        <f>IF(AK24&gt;0,$H$43,0)</f>
        <v>3</v>
      </c>
      <c r="AT24" s="80">
        <f>IF(AL24&gt;0,$N$43,0)</f>
        <v>3</v>
      </c>
      <c r="AU24" s="80">
        <f>IF(AM24&gt;0,$U$43,0)</f>
        <v>3</v>
      </c>
      <c r="AV24" s="80">
        <f>IF(AN24&gt;0,$AB$43,0)</f>
        <v>3</v>
      </c>
      <c r="AW24" s="80">
        <f>SUM(AS24:AV24)</f>
        <v>12</v>
      </c>
      <c r="AX24" s="82"/>
      <c r="AY24" t="s">
        <v>138</v>
      </c>
      <c r="AZ24" t="s">
        <v>104</v>
      </c>
      <c r="BA24" t="s">
        <v>105</v>
      </c>
      <c r="BB24" t="s">
        <v>83</v>
      </c>
      <c r="BC24" s="164">
        <v>101</v>
      </c>
      <c r="BD24" s="164">
        <v>119</v>
      </c>
      <c r="BE24" s="164">
        <v>112</v>
      </c>
      <c r="BF24" s="164">
        <v>94</v>
      </c>
      <c r="BG24">
        <v>426</v>
      </c>
      <c r="BH24">
        <v>35.5</v>
      </c>
      <c r="BI24">
        <v>49.5</v>
      </c>
      <c r="BJ24"/>
      <c r="BK24">
        <v>3</v>
      </c>
      <c r="BL24">
        <v>3</v>
      </c>
      <c r="BM24">
        <v>3</v>
      </c>
      <c r="BN24">
        <v>3</v>
      </c>
      <c r="BO24">
        <v>12</v>
      </c>
      <c r="BP24" s="120">
        <v>16</v>
      </c>
      <c r="BQ24" t="s">
        <v>135</v>
      </c>
      <c r="BR24" t="s">
        <v>162</v>
      </c>
      <c r="BS24" t="s">
        <v>163</v>
      </c>
      <c r="BT24" t="s">
        <v>158</v>
      </c>
      <c r="BU24" s="164">
        <v>154</v>
      </c>
      <c r="BV24" s="164">
        <v>128</v>
      </c>
      <c r="BW24" s="164">
        <v>0</v>
      </c>
      <c r="BX24" s="164">
        <v>0</v>
      </c>
      <c r="BY24">
        <v>282</v>
      </c>
      <c r="BZ24">
        <v>47</v>
      </c>
      <c r="CA24">
        <v>51</v>
      </c>
      <c r="CB24"/>
      <c r="CC24">
        <v>3</v>
      </c>
      <c r="CD24">
        <v>3</v>
      </c>
      <c r="CE24">
        <v>0</v>
      </c>
      <c r="CF24">
        <v>0</v>
      </c>
      <c r="CG24">
        <v>6</v>
      </c>
      <c r="CI24" s="100" t="s">
        <v>11</v>
      </c>
      <c r="CJ24" s="100" t="s">
        <v>14</v>
      </c>
      <c r="CK24" s="101" t="s">
        <v>36</v>
      </c>
      <c r="CL24" s="102" t="s">
        <v>37</v>
      </c>
      <c r="CM24" s="103" t="s">
        <v>38</v>
      </c>
      <c r="CN24" s="101" t="s">
        <v>39</v>
      </c>
      <c r="CO24" s="102" t="s">
        <v>40</v>
      </c>
      <c r="CP24" s="103" t="s">
        <v>41</v>
      </c>
      <c r="CQ24" s="101" t="s">
        <v>42</v>
      </c>
      <c r="CR24" s="102" t="s">
        <v>43</v>
      </c>
      <c r="CS24" s="103" t="s">
        <v>44</v>
      </c>
      <c r="CT24" s="134" t="s">
        <v>45</v>
      </c>
      <c r="CU24" s="133" t="s">
        <v>46</v>
      </c>
      <c r="CV24" s="133" t="s">
        <v>64</v>
      </c>
      <c r="CW24" s="101" t="s">
        <v>47</v>
      </c>
      <c r="CX24" s="102" t="s">
        <v>48</v>
      </c>
      <c r="CY24" s="104" t="s">
        <v>15</v>
      </c>
      <c r="CZ24" s="105" t="s">
        <v>49</v>
      </c>
      <c r="DA24" s="106" t="s">
        <v>50</v>
      </c>
      <c r="DB24" s="107" t="s">
        <v>8</v>
      </c>
      <c r="DC24" s="108" t="s">
        <v>61</v>
      </c>
      <c r="DD24" s="109" t="s">
        <v>88</v>
      </c>
      <c r="DE24" s="135" t="s">
        <v>157</v>
      </c>
      <c r="DF24" s="108" t="s">
        <v>22</v>
      </c>
    </row>
    <row r="25" spans="1:112" ht="18.95" customHeight="1" thickBot="1" x14ac:dyDescent="0.25">
      <c r="A25" s="13" t="s">
        <v>11</v>
      </c>
      <c r="B25" s="13" t="s">
        <v>12</v>
      </c>
      <c r="C25" s="13" t="s">
        <v>13</v>
      </c>
      <c r="D25" s="13" t="s">
        <v>24</v>
      </c>
      <c r="E25" s="14" t="s">
        <v>25</v>
      </c>
      <c r="F25" s="13">
        <v>1</v>
      </c>
      <c r="G25" s="13">
        <v>2</v>
      </c>
      <c r="H25" s="13">
        <v>3</v>
      </c>
      <c r="I25" s="13">
        <v>4</v>
      </c>
      <c r="J25" s="13" t="s">
        <v>22</v>
      </c>
      <c r="K25" s="14" t="s">
        <v>25</v>
      </c>
      <c r="L25" s="13">
        <v>1</v>
      </c>
      <c r="M25" s="13">
        <v>2</v>
      </c>
      <c r="N25" s="13">
        <v>3</v>
      </c>
      <c r="O25" s="13">
        <v>4</v>
      </c>
      <c r="P25" s="13" t="s">
        <v>22</v>
      </c>
      <c r="Q25" s="13" t="s">
        <v>26</v>
      </c>
      <c r="R25" s="14" t="s">
        <v>25</v>
      </c>
      <c r="S25" s="13">
        <v>1</v>
      </c>
      <c r="T25" s="13">
        <v>2</v>
      </c>
      <c r="U25" s="13">
        <v>3</v>
      </c>
      <c r="V25" s="13">
        <v>4</v>
      </c>
      <c r="W25" s="13" t="s">
        <v>22</v>
      </c>
      <c r="X25" s="13" t="s">
        <v>26</v>
      </c>
      <c r="Y25" s="14" t="s">
        <v>25</v>
      </c>
      <c r="Z25" s="13">
        <v>1</v>
      </c>
      <c r="AA25" s="13">
        <v>2</v>
      </c>
      <c r="AB25" s="13">
        <v>3</v>
      </c>
      <c r="AC25" s="13">
        <v>4</v>
      </c>
      <c r="AD25" s="13" t="s">
        <v>22</v>
      </c>
      <c r="AE25" s="13" t="s">
        <v>26</v>
      </c>
      <c r="AF25" s="68"/>
      <c r="AG25" s="79" t="str">
        <f t="shared" si="51"/>
        <v>S</v>
      </c>
      <c r="AH25" s="80" t="str">
        <f t="shared" si="52"/>
        <v>POUJADE</v>
      </c>
      <c r="AI25" s="80" t="str">
        <f t="shared" si="53"/>
        <v>FREDERIC</v>
      </c>
      <c r="AJ25" s="80" t="str">
        <f t="shared" si="54"/>
        <v>LE SEQUESTRE</v>
      </c>
      <c r="AK25" s="79">
        <f t="shared" si="55"/>
        <v>98</v>
      </c>
      <c r="AL25" s="79">
        <f t="shared" si="56"/>
        <v>99</v>
      </c>
      <c r="AM25" s="79">
        <f t="shared" si="57"/>
        <v>0</v>
      </c>
      <c r="AN25" s="79">
        <f t="shared" si="58"/>
        <v>114</v>
      </c>
      <c r="AO25" s="79">
        <f t="shared" si="1"/>
        <v>311</v>
      </c>
      <c r="AP25" s="81">
        <f t="shared" si="2"/>
        <v>34.555555555555557</v>
      </c>
      <c r="AQ25" s="81">
        <f t="shared" ref="AQ25:AQ32" si="60">AP25+D47</f>
        <v>48.555555555555557</v>
      </c>
      <c r="AR25" s="80"/>
      <c r="AS25" s="80">
        <f t="shared" ref="AS25:AS32" si="61">IF(AK25&gt;0,$H$43,0)</f>
        <v>3</v>
      </c>
      <c r="AT25" s="80">
        <f t="shared" ref="AT25:AT32" si="62">IF(AL25&gt;0,$N$43,0)</f>
        <v>3</v>
      </c>
      <c r="AU25" s="80">
        <f t="shared" ref="AU25:AU32" si="63">IF(AM25&gt;0,$U$43,0)</f>
        <v>0</v>
      </c>
      <c r="AV25" s="80">
        <f t="shared" ref="AV25:AV32" si="64">IF(AN25&gt;0,$AB$43,0)</f>
        <v>3</v>
      </c>
      <c r="AW25" s="80">
        <f t="shared" ref="AW25:AW32" si="65">SUM(AS25:AV25)</f>
        <v>9</v>
      </c>
      <c r="AX25" s="82"/>
      <c r="AY25" t="s">
        <v>138</v>
      </c>
      <c r="AZ25" t="s">
        <v>102</v>
      </c>
      <c r="BA25" t="s">
        <v>103</v>
      </c>
      <c r="BB25" t="s">
        <v>83</v>
      </c>
      <c r="BC25" s="164">
        <v>96</v>
      </c>
      <c r="BD25" s="164">
        <v>107</v>
      </c>
      <c r="BE25" s="164">
        <v>92</v>
      </c>
      <c r="BF25" s="164">
        <v>95</v>
      </c>
      <c r="BG25">
        <v>390</v>
      </c>
      <c r="BH25">
        <v>32.5</v>
      </c>
      <c r="BI25">
        <v>47.5</v>
      </c>
      <c r="BJ25"/>
      <c r="BK25">
        <v>3</v>
      </c>
      <c r="BL25">
        <v>3</v>
      </c>
      <c r="BM25">
        <v>3</v>
      </c>
      <c r="BN25">
        <v>3</v>
      </c>
      <c r="BO25">
        <v>12</v>
      </c>
      <c r="BP25" s="120">
        <v>17</v>
      </c>
      <c r="BQ25" t="s">
        <v>135</v>
      </c>
      <c r="BR25" t="s">
        <v>193</v>
      </c>
      <c r="BS25" t="s">
        <v>194</v>
      </c>
      <c r="BT25" t="s">
        <v>10</v>
      </c>
      <c r="BU25" s="164">
        <v>143</v>
      </c>
      <c r="BV25" s="164">
        <v>0</v>
      </c>
      <c r="BW25" s="164">
        <v>0</v>
      </c>
      <c r="BX25" s="164">
        <v>139</v>
      </c>
      <c r="BY25">
        <v>282</v>
      </c>
      <c r="BZ25">
        <v>47</v>
      </c>
      <c r="CA25">
        <v>51</v>
      </c>
      <c r="CB25"/>
      <c r="CC25">
        <v>3</v>
      </c>
      <c r="CD25">
        <v>0</v>
      </c>
      <c r="CE25">
        <v>0</v>
      </c>
      <c r="CF25">
        <v>3</v>
      </c>
      <c r="CG25">
        <v>6</v>
      </c>
      <c r="CI25" s="240">
        <v>1</v>
      </c>
      <c r="CJ25" s="176" t="s">
        <v>158</v>
      </c>
      <c r="CK25" s="183">
        <v>527</v>
      </c>
      <c r="CL25" s="183">
        <v>87</v>
      </c>
      <c r="CM25" s="183">
        <v>614</v>
      </c>
      <c r="CN25" s="183">
        <v>515</v>
      </c>
      <c r="CO25" s="183">
        <v>60</v>
      </c>
      <c r="CP25" s="183">
        <v>575</v>
      </c>
      <c r="CQ25" s="183">
        <v>479</v>
      </c>
      <c r="CR25" s="183">
        <v>111</v>
      </c>
      <c r="CS25" s="183">
        <v>590</v>
      </c>
      <c r="CT25" s="183">
        <v>506</v>
      </c>
      <c r="CU25" s="183">
        <v>111</v>
      </c>
      <c r="CV25" s="183">
        <v>617</v>
      </c>
      <c r="CW25" s="183">
        <v>2027</v>
      </c>
      <c r="CX25" s="183">
        <v>369</v>
      </c>
      <c r="CY25" s="183">
        <v>2396</v>
      </c>
      <c r="CZ25" s="183">
        <v>49.916666666666664</v>
      </c>
      <c r="DA25" s="183">
        <v>42.229166666666664</v>
      </c>
      <c r="DB25" s="183">
        <v>12</v>
      </c>
      <c r="DC25" s="183">
        <v>12</v>
      </c>
      <c r="DD25" s="183">
        <v>12</v>
      </c>
      <c r="DE25" s="183">
        <v>12</v>
      </c>
      <c r="DF25" s="177">
        <v>48</v>
      </c>
    </row>
    <row r="26" spans="1:112" ht="18.95" customHeight="1" thickTop="1" thickBot="1" x14ac:dyDescent="0.25">
      <c r="A26" s="151" t="s">
        <v>137</v>
      </c>
      <c r="B26" s="43" t="s">
        <v>140</v>
      </c>
      <c r="C26" s="43" t="s">
        <v>141</v>
      </c>
      <c r="D26" s="42">
        <v>17</v>
      </c>
      <c r="E26" s="39">
        <f>IF(F26&gt;0,D26*$E$24,0)</f>
        <v>51</v>
      </c>
      <c r="F26" s="48">
        <v>33</v>
      </c>
      <c r="G26" s="48">
        <v>30</v>
      </c>
      <c r="H26" s="123">
        <v>22</v>
      </c>
      <c r="I26" s="48"/>
      <c r="J26" s="53">
        <f t="shared" ref="J26:J34" si="66">F26+G26+H26+I26</f>
        <v>85</v>
      </c>
      <c r="K26" s="15">
        <f>IF(L26&gt;0,D26*$K$24,0)</f>
        <v>51</v>
      </c>
      <c r="L26" s="48">
        <v>31</v>
      </c>
      <c r="M26" s="48">
        <v>43</v>
      </c>
      <c r="N26" s="48">
        <v>35</v>
      </c>
      <c r="O26" s="48"/>
      <c r="P26" s="16">
        <f t="shared" ref="P26:P34" si="67">L26+M26+N26+O26</f>
        <v>109</v>
      </c>
      <c r="Q26" s="16">
        <f t="shared" ref="Q26:Q34" si="68">J26+P26</f>
        <v>194</v>
      </c>
      <c r="R26" s="15">
        <f>IF(S26&gt;0,D26*$R$24,0)</f>
        <v>51</v>
      </c>
      <c r="S26" s="48">
        <v>18</v>
      </c>
      <c r="T26" s="48">
        <v>37</v>
      </c>
      <c r="U26" s="48">
        <v>24</v>
      </c>
      <c r="V26" s="48"/>
      <c r="W26" s="16">
        <f t="shared" ref="W26:W34" si="69">S26+T26+U26+V26</f>
        <v>79</v>
      </c>
      <c r="X26" s="16">
        <f t="shared" ref="X26:X34" si="70">J26+P26+W26</f>
        <v>273</v>
      </c>
      <c r="Y26" s="15">
        <f>IF(Z26&gt;0,D26*$Y$24,0)</f>
        <v>51</v>
      </c>
      <c r="Z26" s="48">
        <v>31</v>
      </c>
      <c r="AA26" s="48">
        <v>31</v>
      </c>
      <c r="AB26" s="48">
        <v>29</v>
      </c>
      <c r="AC26" s="48"/>
      <c r="AD26" s="16">
        <f t="shared" ref="AD26:AD34" si="71">Z26+AA26+AB26+AC26</f>
        <v>91</v>
      </c>
      <c r="AE26" s="16">
        <f t="shared" ref="AE26:AE34" si="72">J26+P26+W26+AD26</f>
        <v>364</v>
      </c>
      <c r="AF26" s="78"/>
      <c r="AG26" s="79" t="str">
        <f t="shared" si="51"/>
        <v>P</v>
      </c>
      <c r="AH26" s="80" t="str">
        <f t="shared" si="52"/>
        <v>CASSAUGRAND</v>
      </c>
      <c r="AI26" s="80" t="str">
        <f t="shared" si="53"/>
        <v>SERGE</v>
      </c>
      <c r="AJ26" s="80" t="str">
        <f t="shared" si="54"/>
        <v>LE SEQUESTRE</v>
      </c>
      <c r="AK26" s="79">
        <f t="shared" si="55"/>
        <v>111</v>
      </c>
      <c r="AL26" s="79">
        <f t="shared" si="56"/>
        <v>0</v>
      </c>
      <c r="AM26" s="79">
        <f t="shared" si="57"/>
        <v>105</v>
      </c>
      <c r="AN26" s="79">
        <f t="shared" si="58"/>
        <v>0</v>
      </c>
      <c r="AO26" s="79">
        <f t="shared" si="1"/>
        <v>216</v>
      </c>
      <c r="AP26" s="81">
        <f t="shared" si="2"/>
        <v>36</v>
      </c>
      <c r="AQ26" s="81">
        <f t="shared" si="60"/>
        <v>50</v>
      </c>
      <c r="AR26" s="80"/>
      <c r="AS26" s="80">
        <f t="shared" si="61"/>
        <v>3</v>
      </c>
      <c r="AT26" s="80">
        <f t="shared" si="62"/>
        <v>0</v>
      </c>
      <c r="AU26" s="80">
        <f t="shared" si="63"/>
        <v>3</v>
      </c>
      <c r="AV26" s="80">
        <f t="shared" si="64"/>
        <v>0</v>
      </c>
      <c r="AW26" s="80">
        <f t="shared" si="65"/>
        <v>6</v>
      </c>
      <c r="AX26" s="82"/>
      <c r="AY26" t="s">
        <v>138</v>
      </c>
      <c r="AZ26" t="s">
        <v>197</v>
      </c>
      <c r="BA26" t="s">
        <v>148</v>
      </c>
      <c r="BB26" t="s">
        <v>61</v>
      </c>
      <c r="BC26" s="164">
        <v>111</v>
      </c>
      <c r="BD26" s="164">
        <v>0</v>
      </c>
      <c r="BE26" s="164">
        <v>105</v>
      </c>
      <c r="BF26" s="164">
        <v>0</v>
      </c>
      <c r="BG26">
        <v>216</v>
      </c>
      <c r="BH26">
        <v>36</v>
      </c>
      <c r="BI26">
        <v>50</v>
      </c>
      <c r="BJ26"/>
      <c r="BK26">
        <v>3</v>
      </c>
      <c r="BL26">
        <v>0</v>
      </c>
      <c r="BM26">
        <v>3</v>
      </c>
      <c r="BN26">
        <v>0</v>
      </c>
      <c r="BO26">
        <v>6</v>
      </c>
      <c r="BP26" s="120">
        <v>18</v>
      </c>
      <c r="BQ26" t="s">
        <v>135</v>
      </c>
      <c r="BR26" t="s">
        <v>203</v>
      </c>
      <c r="BS26" t="s">
        <v>204</v>
      </c>
      <c r="BT26" t="s">
        <v>56</v>
      </c>
      <c r="BU26" s="164">
        <v>132</v>
      </c>
      <c r="BV26" s="164">
        <v>0</v>
      </c>
      <c r="BW26" s="164">
        <v>143</v>
      </c>
      <c r="BX26" s="164">
        <v>0</v>
      </c>
      <c r="BY26">
        <v>275</v>
      </c>
      <c r="BZ26">
        <v>45.833333333333336</v>
      </c>
      <c r="CA26">
        <v>47.833333333333336</v>
      </c>
      <c r="CB26"/>
      <c r="CC26">
        <v>3</v>
      </c>
      <c r="CD26">
        <v>0</v>
      </c>
      <c r="CE26">
        <v>3</v>
      </c>
      <c r="CF26">
        <v>0</v>
      </c>
      <c r="CG26">
        <v>6</v>
      </c>
      <c r="CI26" s="240">
        <v>2</v>
      </c>
      <c r="CJ26" s="178" t="s">
        <v>8</v>
      </c>
      <c r="CK26" s="155">
        <v>388</v>
      </c>
      <c r="CL26" s="155">
        <v>174</v>
      </c>
      <c r="CM26" s="155">
        <v>562</v>
      </c>
      <c r="CN26" s="155">
        <v>467</v>
      </c>
      <c r="CO26" s="155">
        <v>174</v>
      </c>
      <c r="CP26" s="155">
        <v>641</v>
      </c>
      <c r="CQ26" s="155">
        <v>427</v>
      </c>
      <c r="CR26" s="155">
        <v>174</v>
      </c>
      <c r="CS26" s="155">
        <v>601</v>
      </c>
      <c r="CT26" s="155">
        <v>417</v>
      </c>
      <c r="CU26" s="155">
        <v>174</v>
      </c>
      <c r="CV26" s="155">
        <v>591</v>
      </c>
      <c r="CW26" s="155">
        <v>1699</v>
      </c>
      <c r="CX26" s="155">
        <v>696</v>
      </c>
      <c r="CY26" s="155">
        <v>2395</v>
      </c>
      <c r="CZ26" s="155">
        <v>49.895833333333336</v>
      </c>
      <c r="DA26" s="155">
        <v>35.395833333333336</v>
      </c>
      <c r="DB26" s="130">
        <v>12</v>
      </c>
      <c r="DC26" s="155">
        <v>12</v>
      </c>
      <c r="DD26" s="155">
        <v>12</v>
      </c>
      <c r="DE26" s="155">
        <v>12</v>
      </c>
      <c r="DF26" s="179">
        <v>48</v>
      </c>
    </row>
    <row r="27" spans="1:112" ht="18.95" customHeight="1" thickBot="1" x14ac:dyDescent="0.25">
      <c r="A27" s="152" t="s">
        <v>138</v>
      </c>
      <c r="B27" s="45" t="s">
        <v>142</v>
      </c>
      <c r="C27" s="45" t="s">
        <v>143</v>
      </c>
      <c r="D27" s="44">
        <v>14</v>
      </c>
      <c r="E27" s="40">
        <f t="shared" ref="E27:E34" si="73">IF(F27&gt;0,D27*$E$24,0)</f>
        <v>42</v>
      </c>
      <c r="F27" s="49">
        <v>30</v>
      </c>
      <c r="G27" s="49">
        <v>31</v>
      </c>
      <c r="H27" s="49">
        <v>35</v>
      </c>
      <c r="I27" s="49"/>
      <c r="J27" s="37">
        <f t="shared" si="66"/>
        <v>96</v>
      </c>
      <c r="K27" s="14">
        <f t="shared" ref="K27:K34" si="74">IF(L27&gt;0,D27*$K$24,0)</f>
        <v>42</v>
      </c>
      <c r="L27" s="49">
        <v>45</v>
      </c>
      <c r="M27" s="49">
        <v>42</v>
      </c>
      <c r="N27" s="49">
        <v>45</v>
      </c>
      <c r="O27" s="49"/>
      <c r="P27" s="17">
        <f t="shared" si="67"/>
        <v>132</v>
      </c>
      <c r="Q27" s="17">
        <f t="shared" si="68"/>
        <v>228</v>
      </c>
      <c r="R27" s="14">
        <f t="shared" ref="R27:R34" si="75">IF(S27&gt;0,D27*$R$24,0)</f>
        <v>42</v>
      </c>
      <c r="S27" s="49">
        <v>42</v>
      </c>
      <c r="T27" s="49">
        <v>43</v>
      </c>
      <c r="U27" s="49">
        <v>38</v>
      </c>
      <c r="V27" s="49"/>
      <c r="W27" s="17">
        <f t="shared" si="69"/>
        <v>123</v>
      </c>
      <c r="X27" s="17">
        <f t="shared" si="70"/>
        <v>351</v>
      </c>
      <c r="Y27" s="14">
        <f t="shared" ref="Y27:Y34" si="76">IF(Z27&gt;0,D27*$Y$24,0)</f>
        <v>42</v>
      </c>
      <c r="Z27" s="49">
        <v>36</v>
      </c>
      <c r="AA27" s="49">
        <v>43</v>
      </c>
      <c r="AB27" s="49">
        <v>33</v>
      </c>
      <c r="AC27" s="49"/>
      <c r="AD27" s="17">
        <f t="shared" si="71"/>
        <v>112</v>
      </c>
      <c r="AE27" s="17">
        <f t="shared" si="72"/>
        <v>463</v>
      </c>
      <c r="AF27" s="83"/>
      <c r="AG27" s="79" t="str">
        <f t="shared" si="51"/>
        <v>E</v>
      </c>
      <c r="AH27" s="80" t="str">
        <f t="shared" si="52"/>
        <v>ALBOUZE</v>
      </c>
      <c r="AI27" s="80" t="str">
        <f t="shared" si="53"/>
        <v>PIERRE</v>
      </c>
      <c r="AJ27" s="80" t="str">
        <f t="shared" si="54"/>
        <v>LE SEQUESTRE</v>
      </c>
      <c r="AK27" s="79">
        <f t="shared" si="55"/>
        <v>150</v>
      </c>
      <c r="AL27" s="79">
        <f t="shared" si="56"/>
        <v>0</v>
      </c>
      <c r="AM27" s="79">
        <f t="shared" si="57"/>
        <v>0</v>
      </c>
      <c r="AN27" s="79">
        <f t="shared" si="58"/>
        <v>0</v>
      </c>
      <c r="AO27" s="79">
        <f t="shared" si="1"/>
        <v>150</v>
      </c>
      <c r="AP27" s="81">
        <f t="shared" si="2"/>
        <v>50</v>
      </c>
      <c r="AQ27" s="81">
        <f t="shared" si="60"/>
        <v>55</v>
      </c>
      <c r="AR27" s="80"/>
      <c r="AS27" s="80">
        <f t="shared" si="61"/>
        <v>3</v>
      </c>
      <c r="AT27" s="80">
        <f t="shared" si="62"/>
        <v>0</v>
      </c>
      <c r="AU27" s="80">
        <f t="shared" si="63"/>
        <v>0</v>
      </c>
      <c r="AV27" s="80">
        <f t="shared" si="64"/>
        <v>0</v>
      </c>
      <c r="AW27" s="80">
        <f t="shared" si="65"/>
        <v>3</v>
      </c>
      <c r="AX27" s="82"/>
      <c r="AY27" t="s">
        <v>138</v>
      </c>
      <c r="AZ27" t="s">
        <v>182</v>
      </c>
      <c r="BA27" t="s">
        <v>183</v>
      </c>
      <c r="BB27" t="s">
        <v>9</v>
      </c>
      <c r="BC27" s="164">
        <v>107</v>
      </c>
      <c r="BD27" s="164">
        <v>0</v>
      </c>
      <c r="BE27" s="164">
        <v>0</v>
      </c>
      <c r="BF27" s="164">
        <v>103</v>
      </c>
      <c r="BG27">
        <v>210</v>
      </c>
      <c r="BH27">
        <v>35</v>
      </c>
      <c r="BI27">
        <v>52</v>
      </c>
      <c r="BJ27"/>
      <c r="BK27">
        <v>3</v>
      </c>
      <c r="BL27">
        <v>0</v>
      </c>
      <c r="BM27">
        <v>0</v>
      </c>
      <c r="BN27">
        <v>3</v>
      </c>
      <c r="BO27">
        <v>6</v>
      </c>
      <c r="BP27" s="120">
        <v>19</v>
      </c>
      <c r="BQ27" t="s">
        <v>135</v>
      </c>
      <c r="BR27" t="s">
        <v>155</v>
      </c>
      <c r="BS27" t="s">
        <v>156</v>
      </c>
      <c r="BT27" t="s">
        <v>55</v>
      </c>
      <c r="BU27" s="164">
        <v>0</v>
      </c>
      <c r="BV27" s="164">
        <v>126</v>
      </c>
      <c r="BW27" s="164">
        <v>0</v>
      </c>
      <c r="BX27" s="164">
        <v>139</v>
      </c>
      <c r="BY27">
        <v>265</v>
      </c>
      <c r="BZ27">
        <v>44.166666666666664</v>
      </c>
      <c r="CA27">
        <v>46.166666666666664</v>
      </c>
      <c r="CB27"/>
      <c r="CC27">
        <v>0</v>
      </c>
      <c r="CD27">
        <v>3</v>
      </c>
      <c r="CE27">
        <v>0</v>
      </c>
      <c r="CF27">
        <v>3</v>
      </c>
      <c r="CG27">
        <v>6</v>
      </c>
      <c r="CI27" s="240">
        <v>3</v>
      </c>
      <c r="CJ27" s="178" t="s">
        <v>10</v>
      </c>
      <c r="CK27" s="155">
        <v>538</v>
      </c>
      <c r="CL27" s="155">
        <v>72</v>
      </c>
      <c r="CM27" s="155">
        <v>610</v>
      </c>
      <c r="CN27" s="155">
        <v>492</v>
      </c>
      <c r="CO27" s="155">
        <v>102</v>
      </c>
      <c r="CP27" s="155">
        <v>594</v>
      </c>
      <c r="CQ27" s="155">
        <v>483</v>
      </c>
      <c r="CR27" s="155">
        <v>84</v>
      </c>
      <c r="CS27" s="155">
        <v>567</v>
      </c>
      <c r="CT27" s="155">
        <v>527</v>
      </c>
      <c r="CU27" s="155">
        <v>60</v>
      </c>
      <c r="CV27" s="155">
        <v>587</v>
      </c>
      <c r="CW27" s="155">
        <v>2040</v>
      </c>
      <c r="CX27" s="155">
        <v>318</v>
      </c>
      <c r="CY27" s="155">
        <v>2358</v>
      </c>
      <c r="CZ27" s="155">
        <v>49.125</v>
      </c>
      <c r="DA27" s="155">
        <v>42.5</v>
      </c>
      <c r="DB27" s="155">
        <v>12</v>
      </c>
      <c r="DC27" s="155">
        <v>12</v>
      </c>
      <c r="DD27" s="155">
        <v>12</v>
      </c>
      <c r="DE27" s="155">
        <v>12</v>
      </c>
      <c r="DF27" s="179">
        <v>48</v>
      </c>
    </row>
    <row r="28" spans="1:112" ht="18.95" customHeight="1" thickBot="1" x14ac:dyDescent="0.25">
      <c r="A28" s="152" t="s">
        <v>138</v>
      </c>
      <c r="B28" s="45" t="s">
        <v>144</v>
      </c>
      <c r="C28" s="45" t="s">
        <v>94</v>
      </c>
      <c r="D28" s="44">
        <v>14</v>
      </c>
      <c r="E28" s="40">
        <f t="shared" si="73"/>
        <v>42</v>
      </c>
      <c r="F28" s="49">
        <v>30</v>
      </c>
      <c r="G28" s="49">
        <v>28</v>
      </c>
      <c r="H28" s="49">
        <v>36</v>
      </c>
      <c r="I28" s="49"/>
      <c r="J28" s="17">
        <f>F28+G28+H28+I28</f>
        <v>94</v>
      </c>
      <c r="K28" s="14">
        <f t="shared" si="74"/>
        <v>42</v>
      </c>
      <c r="L28" s="49">
        <v>46</v>
      </c>
      <c r="M28" s="49">
        <v>29</v>
      </c>
      <c r="N28" s="49">
        <v>40</v>
      </c>
      <c r="O28" s="49"/>
      <c r="P28" s="17">
        <f t="shared" si="67"/>
        <v>115</v>
      </c>
      <c r="Q28" s="17">
        <f t="shared" si="68"/>
        <v>209</v>
      </c>
      <c r="R28" s="14">
        <f t="shared" si="75"/>
        <v>42</v>
      </c>
      <c r="S28" s="49">
        <v>34</v>
      </c>
      <c r="T28" s="49">
        <v>34</v>
      </c>
      <c r="U28" s="49">
        <v>40</v>
      </c>
      <c r="V28" s="49"/>
      <c r="W28" s="17">
        <f t="shared" si="69"/>
        <v>108</v>
      </c>
      <c r="X28" s="17">
        <f t="shared" si="70"/>
        <v>317</v>
      </c>
      <c r="Y28" s="14">
        <f t="shared" si="76"/>
        <v>42</v>
      </c>
      <c r="Z28" s="49">
        <v>39</v>
      </c>
      <c r="AA28" s="49">
        <v>33</v>
      </c>
      <c r="AB28" s="49">
        <v>39</v>
      </c>
      <c r="AC28" s="49"/>
      <c r="AD28" s="17">
        <f t="shared" si="71"/>
        <v>111</v>
      </c>
      <c r="AE28" s="17">
        <f t="shared" si="72"/>
        <v>428</v>
      </c>
      <c r="AF28" s="83"/>
      <c r="AG28" s="79" t="str">
        <f t="shared" si="51"/>
        <v>F</v>
      </c>
      <c r="AH28" s="80" t="str">
        <f t="shared" si="52"/>
        <v>DURAND</v>
      </c>
      <c r="AI28" s="80" t="str">
        <f t="shared" si="53"/>
        <v>FLORENCE</v>
      </c>
      <c r="AJ28" s="80" t="str">
        <f t="shared" si="54"/>
        <v>LE SEQUESTRE</v>
      </c>
      <c r="AK28" s="79">
        <f t="shared" si="55"/>
        <v>0</v>
      </c>
      <c r="AL28" s="79">
        <f t="shared" si="56"/>
        <v>98</v>
      </c>
      <c r="AM28" s="79">
        <f t="shared" si="57"/>
        <v>97</v>
      </c>
      <c r="AN28" s="79">
        <f t="shared" si="58"/>
        <v>102</v>
      </c>
      <c r="AO28" s="79">
        <f>SUM(AK28:AN28)</f>
        <v>297</v>
      </c>
      <c r="AP28" s="81">
        <f>AO28/AW28</f>
        <v>33</v>
      </c>
      <c r="AQ28" s="81">
        <f t="shared" si="60"/>
        <v>53</v>
      </c>
      <c r="AR28" s="80"/>
      <c r="AS28" s="80">
        <f t="shared" si="61"/>
        <v>0</v>
      </c>
      <c r="AT28" s="80">
        <f t="shared" si="62"/>
        <v>3</v>
      </c>
      <c r="AU28" s="80">
        <f t="shared" si="63"/>
        <v>3</v>
      </c>
      <c r="AV28" s="80">
        <f t="shared" si="64"/>
        <v>3</v>
      </c>
      <c r="AW28" s="80">
        <f t="shared" si="65"/>
        <v>9</v>
      </c>
      <c r="AX28" s="82"/>
      <c r="AY28" t="s">
        <v>138</v>
      </c>
      <c r="AZ28" t="s">
        <v>195</v>
      </c>
      <c r="BA28" t="s">
        <v>106</v>
      </c>
      <c r="BB28" t="s">
        <v>10</v>
      </c>
      <c r="BC28" s="164">
        <v>0</v>
      </c>
      <c r="BD28" s="164">
        <v>105</v>
      </c>
      <c r="BE28" s="164">
        <v>104</v>
      </c>
      <c r="BF28" s="164">
        <v>0</v>
      </c>
      <c r="BG28">
        <v>209</v>
      </c>
      <c r="BH28">
        <v>34.833333333333336</v>
      </c>
      <c r="BI28">
        <v>52.833333333333336</v>
      </c>
      <c r="BJ28"/>
      <c r="BK28">
        <v>0</v>
      </c>
      <c r="BL28">
        <v>3</v>
      </c>
      <c r="BM28">
        <v>3</v>
      </c>
      <c r="BN28">
        <v>0</v>
      </c>
      <c r="BO28">
        <v>6</v>
      </c>
      <c r="BP28" s="120">
        <v>20</v>
      </c>
      <c r="BQ28" t="s">
        <v>135</v>
      </c>
      <c r="BR28" t="s">
        <v>93</v>
      </c>
      <c r="BS28" t="s">
        <v>94</v>
      </c>
      <c r="BT28" t="s">
        <v>10</v>
      </c>
      <c r="BU28" s="164">
        <v>0</v>
      </c>
      <c r="BV28" s="164">
        <v>135</v>
      </c>
      <c r="BW28" s="164">
        <v>126</v>
      </c>
      <c r="BX28" s="164">
        <v>0</v>
      </c>
      <c r="BY28">
        <v>261</v>
      </c>
      <c r="BZ28">
        <v>43.5</v>
      </c>
      <c r="CA28">
        <v>47.5</v>
      </c>
      <c r="CB28"/>
      <c r="CC28">
        <v>0</v>
      </c>
      <c r="CD28">
        <v>3</v>
      </c>
      <c r="CE28">
        <v>3</v>
      </c>
      <c r="CF28">
        <v>0</v>
      </c>
      <c r="CG28">
        <v>6</v>
      </c>
      <c r="CI28" s="240">
        <v>4</v>
      </c>
      <c r="CJ28" s="178" t="s">
        <v>61</v>
      </c>
      <c r="CK28" s="155">
        <v>472</v>
      </c>
      <c r="CL28" s="155">
        <v>120</v>
      </c>
      <c r="CM28" s="155">
        <v>592</v>
      </c>
      <c r="CN28" s="155">
        <v>399</v>
      </c>
      <c r="CO28" s="155">
        <v>150</v>
      </c>
      <c r="CP28" s="155">
        <v>549</v>
      </c>
      <c r="CQ28" s="155">
        <v>430</v>
      </c>
      <c r="CR28" s="155">
        <v>150</v>
      </c>
      <c r="CS28" s="155">
        <v>580</v>
      </c>
      <c r="CT28" s="155">
        <v>459</v>
      </c>
      <c r="CU28" s="155">
        <v>150</v>
      </c>
      <c r="CV28" s="155">
        <v>609</v>
      </c>
      <c r="CW28" s="155">
        <v>1760</v>
      </c>
      <c r="CX28" s="155">
        <v>570</v>
      </c>
      <c r="CY28" s="155">
        <v>2330</v>
      </c>
      <c r="CZ28" s="155">
        <v>48.541666666666664</v>
      </c>
      <c r="DA28" s="155">
        <v>36.666666666666664</v>
      </c>
      <c r="DB28" s="155">
        <v>12</v>
      </c>
      <c r="DC28" s="155">
        <v>12</v>
      </c>
      <c r="DD28" s="155">
        <v>12</v>
      </c>
      <c r="DE28" s="155">
        <v>12</v>
      </c>
      <c r="DF28" s="179">
        <v>48</v>
      </c>
    </row>
    <row r="29" spans="1:112" ht="18.95" customHeight="1" thickBot="1" x14ac:dyDescent="0.25">
      <c r="A29" s="152" t="s">
        <v>136</v>
      </c>
      <c r="B29" s="45" t="s">
        <v>145</v>
      </c>
      <c r="C29" s="45" t="s">
        <v>146</v>
      </c>
      <c r="D29" s="44">
        <v>13</v>
      </c>
      <c r="E29" s="40">
        <f t="shared" si="73"/>
        <v>39</v>
      </c>
      <c r="F29" s="49">
        <v>41</v>
      </c>
      <c r="G29" s="49">
        <v>40</v>
      </c>
      <c r="H29" s="49">
        <v>32</v>
      </c>
      <c r="I29" s="49"/>
      <c r="J29" s="17">
        <f t="shared" si="66"/>
        <v>113</v>
      </c>
      <c r="K29" s="14">
        <f t="shared" si="74"/>
        <v>39</v>
      </c>
      <c r="L29" s="49">
        <v>35</v>
      </c>
      <c r="M29" s="49">
        <v>37</v>
      </c>
      <c r="N29" s="49">
        <v>39</v>
      </c>
      <c r="O29" s="49"/>
      <c r="P29" s="17">
        <f t="shared" si="67"/>
        <v>111</v>
      </c>
      <c r="Q29" s="17">
        <f t="shared" si="68"/>
        <v>224</v>
      </c>
      <c r="R29" s="14">
        <f t="shared" si="75"/>
        <v>39</v>
      </c>
      <c r="S29" s="49">
        <v>42</v>
      </c>
      <c r="T29" s="49">
        <v>38</v>
      </c>
      <c r="U29" s="49">
        <v>37</v>
      </c>
      <c r="V29" s="49"/>
      <c r="W29" s="17">
        <f t="shared" si="69"/>
        <v>117</v>
      </c>
      <c r="X29" s="17">
        <f t="shared" si="70"/>
        <v>341</v>
      </c>
      <c r="Y29" s="14">
        <f t="shared" si="76"/>
        <v>39</v>
      </c>
      <c r="Z29" s="49">
        <v>35</v>
      </c>
      <c r="AA29" s="49">
        <v>29</v>
      </c>
      <c r="AB29" s="49">
        <v>39</v>
      </c>
      <c r="AC29" s="49"/>
      <c r="AD29" s="17">
        <f t="shared" si="71"/>
        <v>103</v>
      </c>
      <c r="AE29" s="17">
        <f t="shared" si="72"/>
        <v>444</v>
      </c>
      <c r="AF29" s="83"/>
      <c r="AG29" s="79" t="str">
        <f t="shared" si="51"/>
        <v>S</v>
      </c>
      <c r="AH29" s="80" t="str">
        <f t="shared" si="52"/>
        <v>LAVAL</v>
      </c>
      <c r="AI29" s="80" t="str">
        <f t="shared" si="53"/>
        <v>JEAN</v>
      </c>
      <c r="AJ29" s="80" t="str">
        <f t="shared" si="54"/>
        <v>LE SEQUESTRE</v>
      </c>
      <c r="AK29" s="79">
        <f t="shared" si="55"/>
        <v>0</v>
      </c>
      <c r="AL29" s="79">
        <f t="shared" si="56"/>
        <v>109</v>
      </c>
      <c r="AM29" s="79">
        <f t="shared" si="57"/>
        <v>107</v>
      </c>
      <c r="AN29" s="79">
        <f t="shared" si="58"/>
        <v>111</v>
      </c>
      <c r="AO29" s="79">
        <f>SUM(AK29:AN29)</f>
        <v>327</v>
      </c>
      <c r="AP29" s="81">
        <f>AO29/AW29</f>
        <v>36.333333333333336</v>
      </c>
      <c r="AQ29" s="81">
        <f t="shared" si="60"/>
        <v>45.333333333333336</v>
      </c>
      <c r="AR29" s="80"/>
      <c r="AS29" s="80">
        <f t="shared" si="61"/>
        <v>0</v>
      </c>
      <c r="AT29" s="80">
        <f t="shared" si="62"/>
        <v>3</v>
      </c>
      <c r="AU29" s="80">
        <f t="shared" si="63"/>
        <v>3</v>
      </c>
      <c r="AV29" s="80">
        <f t="shared" si="64"/>
        <v>3</v>
      </c>
      <c r="AW29" s="80">
        <f t="shared" si="65"/>
        <v>9</v>
      </c>
      <c r="AX29" s="82"/>
      <c r="AY29" t="s">
        <v>138</v>
      </c>
      <c r="AZ29" t="s">
        <v>184</v>
      </c>
      <c r="BA29" t="s">
        <v>92</v>
      </c>
      <c r="BB29" t="s">
        <v>53</v>
      </c>
      <c r="BC29" s="164">
        <v>79</v>
      </c>
      <c r="BD29" s="164">
        <v>0</v>
      </c>
      <c r="BE29" s="164">
        <v>81</v>
      </c>
      <c r="BF29" s="164">
        <v>0</v>
      </c>
      <c r="BG29">
        <v>160</v>
      </c>
      <c r="BH29">
        <v>26.666666666666668</v>
      </c>
      <c r="BI29">
        <v>40.666666666666671</v>
      </c>
      <c r="BJ29"/>
      <c r="BK29">
        <v>3</v>
      </c>
      <c r="BL29">
        <v>0</v>
      </c>
      <c r="BM29">
        <v>3</v>
      </c>
      <c r="BN29">
        <v>0</v>
      </c>
      <c r="BO29">
        <v>6</v>
      </c>
      <c r="BP29" s="120">
        <v>21</v>
      </c>
      <c r="BQ29" t="s">
        <v>135</v>
      </c>
      <c r="BR29" t="s">
        <v>139</v>
      </c>
      <c r="BS29" t="s">
        <v>92</v>
      </c>
      <c r="BT29" t="s">
        <v>5</v>
      </c>
      <c r="BU29" s="164">
        <v>0</v>
      </c>
      <c r="BV29" s="164">
        <v>131</v>
      </c>
      <c r="BW29" s="164">
        <v>127</v>
      </c>
      <c r="BX29" s="164">
        <v>0</v>
      </c>
      <c r="BY29">
        <v>258</v>
      </c>
      <c r="BZ29">
        <v>43</v>
      </c>
      <c r="CA29">
        <v>45</v>
      </c>
      <c r="CB29"/>
      <c r="CC29">
        <v>0</v>
      </c>
      <c r="CD29">
        <v>3</v>
      </c>
      <c r="CE29">
        <v>3</v>
      </c>
      <c r="CF29">
        <v>0</v>
      </c>
      <c r="CG29">
        <v>6</v>
      </c>
      <c r="CI29" s="240">
        <v>5</v>
      </c>
      <c r="CJ29" s="178" t="s">
        <v>86</v>
      </c>
      <c r="CK29" s="155">
        <v>512</v>
      </c>
      <c r="CL29" s="155">
        <v>54</v>
      </c>
      <c r="CM29" s="155">
        <v>566</v>
      </c>
      <c r="CN29" s="155">
        <v>507</v>
      </c>
      <c r="CO29" s="155">
        <v>54</v>
      </c>
      <c r="CP29" s="155">
        <v>561</v>
      </c>
      <c r="CQ29" s="155">
        <v>518</v>
      </c>
      <c r="CR29" s="155">
        <v>54</v>
      </c>
      <c r="CS29" s="155">
        <v>572</v>
      </c>
      <c r="CT29" s="155">
        <v>552</v>
      </c>
      <c r="CU29" s="155">
        <v>54</v>
      </c>
      <c r="CV29" s="155">
        <v>606</v>
      </c>
      <c r="CW29" s="155">
        <v>2089</v>
      </c>
      <c r="CX29" s="155">
        <v>216</v>
      </c>
      <c r="CY29" s="155">
        <v>2305</v>
      </c>
      <c r="CZ29" s="155">
        <v>48.020833333333336</v>
      </c>
      <c r="DA29" s="155">
        <v>43.520833333333336</v>
      </c>
      <c r="DB29" s="155">
        <v>12</v>
      </c>
      <c r="DC29" s="155">
        <v>12</v>
      </c>
      <c r="DD29" s="155">
        <v>12</v>
      </c>
      <c r="DE29" s="155">
        <v>12</v>
      </c>
      <c r="DF29" s="179">
        <v>48</v>
      </c>
    </row>
    <row r="30" spans="1:112" ht="18.95" customHeight="1" thickBot="1" x14ac:dyDescent="0.25">
      <c r="A30" s="152"/>
      <c r="B30" s="45"/>
      <c r="C30" s="45"/>
      <c r="D30" s="44"/>
      <c r="E30" s="40">
        <f t="shared" si="73"/>
        <v>0</v>
      </c>
      <c r="F30" s="49"/>
      <c r="G30" s="49"/>
      <c r="H30" s="49"/>
      <c r="I30" s="49"/>
      <c r="J30" s="17">
        <f t="shared" si="66"/>
        <v>0</v>
      </c>
      <c r="K30" s="14">
        <f t="shared" si="74"/>
        <v>0</v>
      </c>
      <c r="L30" s="49"/>
      <c r="M30" s="49"/>
      <c r="N30" s="49"/>
      <c r="O30" s="49"/>
      <c r="P30" s="17">
        <f t="shared" si="67"/>
        <v>0</v>
      </c>
      <c r="Q30" s="17">
        <f t="shared" si="68"/>
        <v>0</v>
      </c>
      <c r="R30" s="14">
        <f t="shared" si="75"/>
        <v>0</v>
      </c>
      <c r="S30" s="49"/>
      <c r="T30" s="49"/>
      <c r="U30" s="49"/>
      <c r="V30" s="49"/>
      <c r="W30" s="17">
        <f t="shared" si="69"/>
        <v>0</v>
      </c>
      <c r="X30" s="17">
        <f t="shared" si="70"/>
        <v>0</v>
      </c>
      <c r="Y30" s="14">
        <f t="shared" si="76"/>
        <v>0</v>
      </c>
      <c r="Z30" s="49"/>
      <c r="AA30" s="49"/>
      <c r="AB30" s="49"/>
      <c r="AC30" s="49"/>
      <c r="AD30" s="17">
        <f t="shared" si="71"/>
        <v>0</v>
      </c>
      <c r="AE30" s="17">
        <f t="shared" si="72"/>
        <v>0</v>
      </c>
      <c r="AF30" s="83"/>
      <c r="AG30" s="79">
        <f t="shared" si="51"/>
        <v>0</v>
      </c>
      <c r="AH30" s="80">
        <f t="shared" si="52"/>
        <v>0</v>
      </c>
      <c r="AI30" s="80">
        <f t="shared" si="53"/>
        <v>0</v>
      </c>
      <c r="AJ30" s="80" t="str">
        <f t="shared" si="54"/>
        <v>LE SEQUESTRE</v>
      </c>
      <c r="AK30" s="79">
        <f t="shared" si="55"/>
        <v>0</v>
      </c>
      <c r="AL30" s="79">
        <f t="shared" si="56"/>
        <v>0</v>
      </c>
      <c r="AM30" s="79">
        <f t="shared" si="57"/>
        <v>0</v>
      </c>
      <c r="AN30" s="79">
        <f t="shared" si="58"/>
        <v>0</v>
      </c>
      <c r="AO30" s="79">
        <f>SUM(AK30:AN30)</f>
        <v>0</v>
      </c>
      <c r="AP30" s="81" t="e">
        <f>AO30/AW30</f>
        <v>#DIV/0!</v>
      </c>
      <c r="AQ30" s="81" t="e">
        <f t="shared" si="60"/>
        <v>#DIV/0!</v>
      </c>
      <c r="AR30" s="80"/>
      <c r="AS30" s="80">
        <f t="shared" si="61"/>
        <v>0</v>
      </c>
      <c r="AT30" s="80">
        <f t="shared" si="62"/>
        <v>0</v>
      </c>
      <c r="AU30" s="80">
        <f t="shared" si="63"/>
        <v>0</v>
      </c>
      <c r="AV30" s="80">
        <f t="shared" si="64"/>
        <v>0</v>
      </c>
      <c r="AW30" s="80">
        <f t="shared" si="65"/>
        <v>0</v>
      </c>
      <c r="AX30" s="82"/>
      <c r="AY30" t="s">
        <v>138</v>
      </c>
      <c r="AZ30" t="s">
        <v>139</v>
      </c>
      <c r="BA30" t="s">
        <v>91</v>
      </c>
      <c r="BB30" t="s">
        <v>53</v>
      </c>
      <c r="BC30" s="164">
        <v>65</v>
      </c>
      <c r="BD30" s="164">
        <v>0</v>
      </c>
      <c r="BE30" s="164">
        <v>84</v>
      </c>
      <c r="BF30" s="164">
        <v>0</v>
      </c>
      <c r="BG30">
        <v>149</v>
      </c>
      <c r="BH30">
        <v>24.833333333333332</v>
      </c>
      <c r="BI30">
        <v>43.833333333333329</v>
      </c>
      <c r="BJ30"/>
      <c r="BK30">
        <v>3</v>
      </c>
      <c r="BL30">
        <v>0</v>
      </c>
      <c r="BM30">
        <v>3</v>
      </c>
      <c r="BN30">
        <v>0</v>
      </c>
      <c r="BO30">
        <v>6</v>
      </c>
      <c r="BP30" s="120">
        <v>22</v>
      </c>
      <c r="BQ30" t="s">
        <v>135</v>
      </c>
      <c r="BR30" t="s">
        <v>207</v>
      </c>
      <c r="BS30" t="s">
        <v>208</v>
      </c>
      <c r="BT30" t="s">
        <v>56</v>
      </c>
      <c r="BU30" s="164">
        <v>0</v>
      </c>
      <c r="BV30" s="164">
        <v>124</v>
      </c>
      <c r="BW30" s="164">
        <v>0</v>
      </c>
      <c r="BX30" s="164">
        <v>129</v>
      </c>
      <c r="BY30">
        <v>253</v>
      </c>
      <c r="BZ30">
        <v>42.166666666666664</v>
      </c>
      <c r="CA30">
        <v>47.166666666666664</v>
      </c>
      <c r="CB30"/>
      <c r="CC30">
        <v>0</v>
      </c>
      <c r="CD30">
        <v>3</v>
      </c>
      <c r="CE30">
        <v>0</v>
      </c>
      <c r="CF30">
        <v>3</v>
      </c>
      <c r="CG30">
        <v>6</v>
      </c>
      <c r="CI30" s="240">
        <v>6</v>
      </c>
      <c r="CJ30" s="178" t="s">
        <v>83</v>
      </c>
      <c r="CK30" s="155">
        <v>460</v>
      </c>
      <c r="CL30" s="155">
        <v>126</v>
      </c>
      <c r="CM30" s="155">
        <v>586</v>
      </c>
      <c r="CN30" s="155">
        <v>454</v>
      </c>
      <c r="CO30" s="155">
        <v>126</v>
      </c>
      <c r="CP30" s="155">
        <v>580</v>
      </c>
      <c r="CQ30" s="155">
        <v>456</v>
      </c>
      <c r="CR30" s="155">
        <v>126</v>
      </c>
      <c r="CS30" s="155">
        <v>582</v>
      </c>
      <c r="CT30" s="155">
        <v>422</v>
      </c>
      <c r="CU30" s="155">
        <v>126</v>
      </c>
      <c r="CV30" s="155">
        <v>548</v>
      </c>
      <c r="CW30" s="155">
        <v>1792</v>
      </c>
      <c r="CX30" s="155">
        <v>504</v>
      </c>
      <c r="CY30" s="155">
        <v>2296</v>
      </c>
      <c r="CZ30" s="155">
        <v>47.833333333333336</v>
      </c>
      <c r="DA30" s="155">
        <v>37.333333333333336</v>
      </c>
      <c r="DB30" s="155">
        <v>12</v>
      </c>
      <c r="DC30" s="155">
        <v>12</v>
      </c>
      <c r="DD30" s="155">
        <v>12</v>
      </c>
      <c r="DE30" s="155">
        <v>12</v>
      </c>
      <c r="DF30" s="179">
        <v>48</v>
      </c>
    </row>
    <row r="31" spans="1:112" ht="18.95" customHeight="1" thickBot="1" x14ac:dyDescent="0.25">
      <c r="A31" s="152"/>
      <c r="B31" s="45"/>
      <c r="C31" s="45"/>
      <c r="D31" s="44"/>
      <c r="E31" s="40">
        <f t="shared" si="73"/>
        <v>0</v>
      </c>
      <c r="F31" s="49"/>
      <c r="G31" s="49"/>
      <c r="H31" s="49"/>
      <c r="I31" s="49"/>
      <c r="J31" s="17">
        <f t="shared" si="66"/>
        <v>0</v>
      </c>
      <c r="K31" s="14">
        <f t="shared" si="74"/>
        <v>0</v>
      </c>
      <c r="L31" s="49"/>
      <c r="M31" s="49"/>
      <c r="N31" s="49"/>
      <c r="O31" s="49"/>
      <c r="P31" s="17">
        <f t="shared" si="67"/>
        <v>0</v>
      </c>
      <c r="Q31" s="17">
        <f t="shared" si="68"/>
        <v>0</v>
      </c>
      <c r="R31" s="14">
        <f t="shared" si="75"/>
        <v>0</v>
      </c>
      <c r="S31" s="49"/>
      <c r="T31" s="49"/>
      <c r="U31" s="49"/>
      <c r="V31" s="49"/>
      <c r="W31" s="17">
        <f t="shared" si="69"/>
        <v>0</v>
      </c>
      <c r="X31" s="17">
        <f t="shared" si="70"/>
        <v>0</v>
      </c>
      <c r="Y31" s="14">
        <f t="shared" si="76"/>
        <v>0</v>
      </c>
      <c r="Z31" s="49"/>
      <c r="AA31" s="49"/>
      <c r="AB31" s="49"/>
      <c r="AC31" s="49"/>
      <c r="AD31" s="17">
        <f t="shared" si="71"/>
        <v>0</v>
      </c>
      <c r="AE31" s="17">
        <f t="shared" si="72"/>
        <v>0</v>
      </c>
      <c r="AF31" s="83"/>
      <c r="AG31" s="79">
        <f t="shared" si="51"/>
        <v>0</v>
      </c>
      <c r="AH31" s="80">
        <f t="shared" si="52"/>
        <v>0</v>
      </c>
      <c r="AI31" s="80">
        <f t="shared" si="53"/>
        <v>0</v>
      </c>
      <c r="AJ31" s="80" t="str">
        <f t="shared" si="54"/>
        <v>LE SEQUESTRE</v>
      </c>
      <c r="AK31" s="79">
        <f t="shared" si="55"/>
        <v>0</v>
      </c>
      <c r="AL31" s="79">
        <f t="shared" si="56"/>
        <v>0</v>
      </c>
      <c r="AM31" s="79">
        <f t="shared" si="57"/>
        <v>0</v>
      </c>
      <c r="AN31" s="79">
        <f t="shared" si="58"/>
        <v>0</v>
      </c>
      <c r="AO31" s="79">
        <f>SUM(AK31:AN31)</f>
        <v>0</v>
      </c>
      <c r="AP31" s="81" t="e">
        <f>AO31/AW31</f>
        <v>#DIV/0!</v>
      </c>
      <c r="AQ31" s="81" t="e">
        <f t="shared" si="60"/>
        <v>#DIV/0!</v>
      </c>
      <c r="AR31" s="80"/>
      <c r="AS31" s="80">
        <f t="shared" si="61"/>
        <v>0</v>
      </c>
      <c r="AT31" s="80">
        <f t="shared" si="62"/>
        <v>0</v>
      </c>
      <c r="AU31" s="80">
        <f t="shared" si="63"/>
        <v>0</v>
      </c>
      <c r="AV31" s="80">
        <f t="shared" si="64"/>
        <v>0</v>
      </c>
      <c r="AW31" s="80">
        <f t="shared" si="65"/>
        <v>0</v>
      </c>
      <c r="AX31" s="82"/>
      <c r="AY31" t="s">
        <v>138</v>
      </c>
      <c r="AZ31" t="s">
        <v>223</v>
      </c>
      <c r="BA31" t="s">
        <v>113</v>
      </c>
      <c r="BB31" t="s">
        <v>9</v>
      </c>
      <c r="BC31" s="164">
        <v>0</v>
      </c>
      <c r="BD31" s="164">
        <v>0</v>
      </c>
      <c r="BE31" s="164">
        <v>0</v>
      </c>
      <c r="BF31" s="164">
        <v>76</v>
      </c>
      <c r="BG31">
        <v>76</v>
      </c>
      <c r="BH31">
        <v>25.333333333333332</v>
      </c>
      <c r="BI31">
        <v>44.333333333333329</v>
      </c>
      <c r="BJ31"/>
      <c r="BK31">
        <v>0</v>
      </c>
      <c r="BL31">
        <v>0</v>
      </c>
      <c r="BM31">
        <v>0</v>
      </c>
      <c r="BN31">
        <v>3</v>
      </c>
      <c r="BO31">
        <v>3</v>
      </c>
      <c r="BP31" s="120">
        <v>23</v>
      </c>
      <c r="BQ31" s="64" t="s">
        <v>135</v>
      </c>
      <c r="BR31" s="64" t="s">
        <v>123</v>
      </c>
      <c r="BS31" s="64" t="s">
        <v>92</v>
      </c>
      <c r="BT31" s="64" t="s">
        <v>56</v>
      </c>
      <c r="BU31" s="162">
        <v>0</v>
      </c>
      <c r="BV31" s="162">
        <v>123</v>
      </c>
      <c r="BW31" s="162">
        <v>0</v>
      </c>
      <c r="BX31" s="162">
        <v>125</v>
      </c>
      <c r="BY31" s="162">
        <v>248</v>
      </c>
      <c r="BZ31" s="166">
        <v>41.333333333333336</v>
      </c>
      <c r="CA31" s="162">
        <v>46.333333333333336</v>
      </c>
      <c r="CC31" s="64">
        <v>0</v>
      </c>
      <c r="CD31" s="64">
        <v>3</v>
      </c>
      <c r="CE31" s="64">
        <v>0</v>
      </c>
      <c r="CF31" s="64">
        <v>3</v>
      </c>
      <c r="CG31" s="64">
        <v>6</v>
      </c>
      <c r="CI31" s="240">
        <v>7</v>
      </c>
      <c r="CJ31" s="178" t="s">
        <v>5</v>
      </c>
      <c r="CK31" s="155">
        <v>509</v>
      </c>
      <c r="CL31" s="155">
        <v>63</v>
      </c>
      <c r="CM31" s="155">
        <v>572</v>
      </c>
      <c r="CN31" s="155">
        <v>554</v>
      </c>
      <c r="CO31" s="155">
        <v>51</v>
      </c>
      <c r="CP31" s="155">
        <v>605</v>
      </c>
      <c r="CQ31" s="155">
        <v>505</v>
      </c>
      <c r="CR31" s="155">
        <v>45</v>
      </c>
      <c r="CS31" s="155">
        <v>550</v>
      </c>
      <c r="CT31" s="155">
        <v>513</v>
      </c>
      <c r="CU31" s="155">
        <v>54</v>
      </c>
      <c r="CV31" s="155">
        <v>567</v>
      </c>
      <c r="CW31" s="155">
        <v>2081</v>
      </c>
      <c r="CX31" s="155">
        <v>213</v>
      </c>
      <c r="CY31" s="155">
        <v>2294</v>
      </c>
      <c r="CZ31" s="155">
        <v>47.791666666666664</v>
      </c>
      <c r="DA31" s="155">
        <v>43.354166666666664</v>
      </c>
      <c r="DB31" s="155">
        <v>12</v>
      </c>
      <c r="DC31" s="155">
        <v>12</v>
      </c>
      <c r="DD31" s="155">
        <v>12</v>
      </c>
      <c r="DE31" s="155">
        <v>12</v>
      </c>
      <c r="DF31" s="179">
        <v>48</v>
      </c>
    </row>
    <row r="32" spans="1:112" ht="18.95" customHeight="1" thickBot="1" x14ac:dyDescent="0.25">
      <c r="A32" s="152"/>
      <c r="B32" s="45"/>
      <c r="C32" s="45"/>
      <c r="D32" s="44"/>
      <c r="E32" s="40">
        <f t="shared" si="73"/>
        <v>0</v>
      </c>
      <c r="F32" s="49"/>
      <c r="G32" s="49"/>
      <c r="H32" s="49"/>
      <c r="I32" s="49"/>
      <c r="J32" s="17">
        <f t="shared" si="66"/>
        <v>0</v>
      </c>
      <c r="K32" s="14">
        <f t="shared" si="74"/>
        <v>0</v>
      </c>
      <c r="L32" s="49"/>
      <c r="M32" s="49"/>
      <c r="N32" s="49"/>
      <c r="O32" s="49"/>
      <c r="P32" s="17">
        <f t="shared" si="67"/>
        <v>0</v>
      </c>
      <c r="Q32" s="17">
        <f t="shared" si="68"/>
        <v>0</v>
      </c>
      <c r="R32" s="14">
        <f t="shared" si="75"/>
        <v>0</v>
      </c>
      <c r="S32" s="49"/>
      <c r="T32" s="49"/>
      <c r="U32" s="49"/>
      <c r="V32" s="49"/>
      <c r="W32" s="17">
        <f t="shared" si="69"/>
        <v>0</v>
      </c>
      <c r="X32" s="17">
        <f t="shared" si="70"/>
        <v>0</v>
      </c>
      <c r="Y32" s="14">
        <f t="shared" si="76"/>
        <v>0</v>
      </c>
      <c r="Z32" s="49"/>
      <c r="AA32" s="49"/>
      <c r="AB32" s="49"/>
      <c r="AC32" s="49"/>
      <c r="AD32" s="17">
        <f t="shared" si="71"/>
        <v>0</v>
      </c>
      <c r="AE32" s="17">
        <f t="shared" si="72"/>
        <v>0</v>
      </c>
      <c r="AF32" s="83"/>
      <c r="AG32" s="79">
        <f t="shared" si="51"/>
        <v>0</v>
      </c>
      <c r="AH32" s="80">
        <f t="shared" si="52"/>
        <v>0</v>
      </c>
      <c r="AI32" s="80">
        <f t="shared" si="53"/>
        <v>0</v>
      </c>
      <c r="AJ32" s="80" t="str">
        <f t="shared" si="54"/>
        <v>LE SEQUESTRE</v>
      </c>
      <c r="AK32" s="79">
        <f t="shared" si="55"/>
        <v>0</v>
      </c>
      <c r="AL32" s="79">
        <f t="shared" si="56"/>
        <v>0</v>
      </c>
      <c r="AM32" s="79">
        <f t="shared" si="57"/>
        <v>0</v>
      </c>
      <c r="AN32" s="79">
        <f t="shared" si="58"/>
        <v>0</v>
      </c>
      <c r="AO32" s="79">
        <f>SUM(AK32:AN32)</f>
        <v>0</v>
      </c>
      <c r="AP32" s="81" t="e">
        <f>AO32/AW32</f>
        <v>#DIV/0!</v>
      </c>
      <c r="AQ32" s="81" t="e">
        <f t="shared" si="60"/>
        <v>#DIV/0!</v>
      </c>
      <c r="AR32" s="80"/>
      <c r="AS32" s="80">
        <f t="shared" si="61"/>
        <v>0</v>
      </c>
      <c r="AT32" s="80">
        <f t="shared" si="62"/>
        <v>0</v>
      </c>
      <c r="AU32" s="80">
        <f t="shared" si="63"/>
        <v>0</v>
      </c>
      <c r="AV32" s="80">
        <f t="shared" si="64"/>
        <v>0</v>
      </c>
      <c r="AW32" s="80">
        <f t="shared" si="65"/>
        <v>0</v>
      </c>
      <c r="AX32" s="82"/>
      <c r="AY32" s="64" t="s">
        <v>137</v>
      </c>
      <c r="AZ32" s="64" t="s">
        <v>159</v>
      </c>
      <c r="BA32" s="64" t="s">
        <v>160</v>
      </c>
      <c r="BB32" t="s">
        <v>158</v>
      </c>
      <c r="BC32" s="162">
        <v>125</v>
      </c>
      <c r="BD32" s="162">
        <v>114</v>
      </c>
      <c r="BE32" s="162">
        <v>115</v>
      </c>
      <c r="BF32" s="162">
        <v>110</v>
      </c>
      <c r="BG32" s="162">
        <v>464</v>
      </c>
      <c r="BH32" s="166">
        <v>38.666666666666664</v>
      </c>
      <c r="BI32" s="162">
        <v>48.666666666666664</v>
      </c>
      <c r="BK32" s="64">
        <v>3</v>
      </c>
      <c r="BL32" s="64">
        <v>3</v>
      </c>
      <c r="BM32" s="64">
        <v>3</v>
      </c>
      <c r="BN32" s="64">
        <v>3</v>
      </c>
      <c r="BO32" s="64">
        <v>12</v>
      </c>
      <c r="BP32" s="120">
        <v>24</v>
      </c>
      <c r="BQ32" t="s">
        <v>135</v>
      </c>
      <c r="BR32" t="s">
        <v>221</v>
      </c>
      <c r="BS32" t="s">
        <v>222</v>
      </c>
      <c r="BT32" t="s">
        <v>5</v>
      </c>
      <c r="BU32" s="164">
        <v>0</v>
      </c>
      <c r="BV32" s="164">
        <v>0</v>
      </c>
      <c r="BW32" s="164">
        <v>123</v>
      </c>
      <c r="BX32" s="164">
        <v>120</v>
      </c>
      <c r="BY32">
        <v>243</v>
      </c>
      <c r="BZ32">
        <v>40.5</v>
      </c>
      <c r="CA32">
        <v>43.5</v>
      </c>
      <c r="CB32"/>
      <c r="CC32">
        <v>0</v>
      </c>
      <c r="CD32">
        <v>0</v>
      </c>
      <c r="CE32">
        <v>3</v>
      </c>
      <c r="CF32">
        <v>3</v>
      </c>
      <c r="CG32">
        <v>6</v>
      </c>
      <c r="CI32" s="240">
        <v>8</v>
      </c>
      <c r="CJ32" s="178" t="s">
        <v>56</v>
      </c>
      <c r="CK32" s="155">
        <v>485</v>
      </c>
      <c r="CL32" s="155">
        <v>93</v>
      </c>
      <c r="CM32" s="155">
        <v>578</v>
      </c>
      <c r="CN32" s="155">
        <v>457</v>
      </c>
      <c r="CO32" s="155">
        <v>108</v>
      </c>
      <c r="CP32" s="155">
        <v>565</v>
      </c>
      <c r="CQ32" s="155">
        <v>455</v>
      </c>
      <c r="CR32" s="155">
        <v>93</v>
      </c>
      <c r="CS32" s="155">
        <v>548</v>
      </c>
      <c r="CT32" s="155">
        <v>521</v>
      </c>
      <c r="CU32" s="155">
        <v>69</v>
      </c>
      <c r="CV32" s="155">
        <v>590</v>
      </c>
      <c r="CW32" s="155">
        <v>1918</v>
      </c>
      <c r="CX32" s="155">
        <v>363</v>
      </c>
      <c r="CY32" s="155">
        <v>2281</v>
      </c>
      <c r="CZ32" s="155">
        <v>47.520833333333336</v>
      </c>
      <c r="DA32" s="155">
        <v>39.958333333333336</v>
      </c>
      <c r="DB32" s="155">
        <v>12</v>
      </c>
      <c r="DC32" s="155">
        <v>12</v>
      </c>
      <c r="DD32" s="155">
        <v>12</v>
      </c>
      <c r="DE32" s="155">
        <v>12</v>
      </c>
      <c r="DF32" s="179">
        <v>48</v>
      </c>
    </row>
    <row r="33" spans="1:110" ht="18.95" customHeight="1" thickBot="1" x14ac:dyDescent="0.25">
      <c r="A33" s="152"/>
      <c r="B33" s="125"/>
      <c r="C33" s="125"/>
      <c r="D33" s="44"/>
      <c r="E33" s="40">
        <f t="shared" si="73"/>
        <v>0</v>
      </c>
      <c r="F33" s="49"/>
      <c r="G33" s="49"/>
      <c r="H33" s="49"/>
      <c r="I33" s="49"/>
      <c r="J33" s="17">
        <f t="shared" si="66"/>
        <v>0</v>
      </c>
      <c r="K33" s="14">
        <f t="shared" si="74"/>
        <v>0</v>
      </c>
      <c r="L33" s="49"/>
      <c r="M33" s="49"/>
      <c r="N33" s="49"/>
      <c r="O33" s="49"/>
      <c r="P33" s="17">
        <f t="shared" si="67"/>
        <v>0</v>
      </c>
      <c r="Q33" s="17">
        <f t="shared" si="68"/>
        <v>0</v>
      </c>
      <c r="R33" s="14">
        <f t="shared" si="75"/>
        <v>0</v>
      </c>
      <c r="S33" s="49"/>
      <c r="T33" s="49"/>
      <c r="U33" s="49"/>
      <c r="V33" s="49"/>
      <c r="W33" s="17">
        <f t="shared" si="69"/>
        <v>0</v>
      </c>
      <c r="X33" s="17">
        <f t="shared" si="70"/>
        <v>0</v>
      </c>
      <c r="Y33" s="14">
        <f t="shared" si="76"/>
        <v>0</v>
      </c>
      <c r="Z33" s="49"/>
      <c r="AA33" s="49"/>
      <c r="AB33" s="49"/>
      <c r="AC33" s="49"/>
      <c r="AD33" s="17">
        <f t="shared" si="71"/>
        <v>0</v>
      </c>
      <c r="AE33" s="17">
        <f t="shared" si="72"/>
        <v>0</v>
      </c>
      <c r="AF33" s="83"/>
      <c r="AG33" s="79" t="str">
        <f t="shared" ref="AG33:AI34" si="77">A65</f>
        <v>E</v>
      </c>
      <c r="AH33" s="80" t="str">
        <f t="shared" si="77"/>
        <v>VEYRAC</v>
      </c>
      <c r="AI33" s="80" t="str">
        <f t="shared" si="77"/>
        <v>SERGE</v>
      </c>
      <c r="AJ33" s="80" t="str">
        <f t="shared" ref="AJ33:AJ46" si="78">$B$62</f>
        <v>REQUISTA</v>
      </c>
      <c r="AK33" s="79">
        <f t="shared" ref="AK33:AK46" si="79">J65</f>
        <v>115</v>
      </c>
      <c r="AL33" s="79">
        <f t="shared" ref="AL33:AL46" si="80">P65</f>
        <v>112</v>
      </c>
      <c r="AM33" s="79">
        <f t="shared" ref="AM33:AM46" si="81">W65</f>
        <v>120</v>
      </c>
      <c r="AN33" s="79">
        <f t="shared" ref="AN33:AN46" si="82">AD65</f>
        <v>0</v>
      </c>
      <c r="AO33" s="79">
        <f t="shared" si="1"/>
        <v>347</v>
      </c>
      <c r="AP33" s="81">
        <f t="shared" ref="AP33:AP70" si="83">AO33/AW33</f>
        <v>38.555555555555557</v>
      </c>
      <c r="AQ33" s="81">
        <f>AP33+D65</f>
        <v>45.555555555555557</v>
      </c>
      <c r="AR33" s="80"/>
      <c r="AS33" s="80">
        <f t="shared" ref="AS33:AS46" si="84">IF(AK33&gt;0,$H$62,0)</f>
        <v>3</v>
      </c>
      <c r="AT33" s="80">
        <f t="shared" ref="AT33:AT46" si="85">IF(AL33&gt;0,$N$62,0)</f>
        <v>3</v>
      </c>
      <c r="AU33" s="80">
        <f t="shared" ref="AU33:AU46" si="86">IF(AM33&gt;0,$U$62,0)</f>
        <v>3</v>
      </c>
      <c r="AV33" s="80">
        <f t="shared" ref="AV33:AV46" si="87">IF(AN33&gt;0,$AB$62,0)</f>
        <v>0</v>
      </c>
      <c r="AW33" s="80">
        <f>SUM(AS33:AV33)</f>
        <v>9</v>
      </c>
      <c r="AX33" s="82"/>
      <c r="AY33" t="s">
        <v>137</v>
      </c>
      <c r="AZ33" t="s">
        <v>140</v>
      </c>
      <c r="BA33" t="s">
        <v>141</v>
      </c>
      <c r="BB33" t="s">
        <v>8</v>
      </c>
      <c r="BC33" s="164">
        <v>85</v>
      </c>
      <c r="BD33" s="164">
        <v>109</v>
      </c>
      <c r="BE33" s="164">
        <v>79</v>
      </c>
      <c r="BF33" s="164">
        <v>91</v>
      </c>
      <c r="BG33">
        <v>364</v>
      </c>
      <c r="BH33">
        <v>30.333333333333332</v>
      </c>
      <c r="BI33">
        <v>47.333333333333329</v>
      </c>
      <c r="BJ33"/>
      <c r="BK33">
        <v>3</v>
      </c>
      <c r="BL33">
        <v>3</v>
      </c>
      <c r="BM33">
        <v>3</v>
      </c>
      <c r="BN33">
        <v>3</v>
      </c>
      <c r="BO33">
        <v>12</v>
      </c>
      <c r="BP33" s="120">
        <v>25</v>
      </c>
      <c r="BQ33" t="s">
        <v>135</v>
      </c>
      <c r="BR33" t="s">
        <v>153</v>
      </c>
      <c r="BS33" t="s">
        <v>154</v>
      </c>
      <c r="BT33" t="s">
        <v>55</v>
      </c>
      <c r="BU33" s="164">
        <v>114</v>
      </c>
      <c r="BV33" s="164">
        <v>0</v>
      </c>
      <c r="BW33" s="164">
        <v>0</v>
      </c>
      <c r="BX33" s="164">
        <v>124</v>
      </c>
      <c r="BY33">
        <v>238</v>
      </c>
      <c r="BZ33">
        <v>39.666666666666664</v>
      </c>
      <c r="CA33">
        <v>43.666666666666664</v>
      </c>
      <c r="CB33"/>
      <c r="CC33">
        <v>3</v>
      </c>
      <c r="CD33">
        <v>0</v>
      </c>
      <c r="CE33">
        <v>0</v>
      </c>
      <c r="CF33">
        <v>3</v>
      </c>
      <c r="CG33">
        <v>6</v>
      </c>
      <c r="CI33" s="241">
        <v>9</v>
      </c>
      <c r="CJ33" s="178" t="s">
        <v>166</v>
      </c>
      <c r="CK33" s="155">
        <v>542</v>
      </c>
      <c r="CL33" s="155">
        <v>21</v>
      </c>
      <c r="CM33" s="155">
        <v>563</v>
      </c>
      <c r="CN33" s="155">
        <v>521</v>
      </c>
      <c r="CO33" s="155">
        <v>42</v>
      </c>
      <c r="CP33" s="155">
        <v>563</v>
      </c>
      <c r="CQ33" s="155">
        <v>528</v>
      </c>
      <c r="CR33" s="155">
        <v>27</v>
      </c>
      <c r="CS33" s="155">
        <v>555</v>
      </c>
      <c r="CT33" s="155">
        <v>480</v>
      </c>
      <c r="CU33" s="155">
        <v>87</v>
      </c>
      <c r="CV33" s="155">
        <v>567</v>
      </c>
      <c r="CW33" s="155">
        <v>2071</v>
      </c>
      <c r="CX33" s="155">
        <v>177</v>
      </c>
      <c r="CY33" s="155">
        <v>2248</v>
      </c>
      <c r="CZ33" s="155">
        <v>46.833333333333336</v>
      </c>
      <c r="DA33" s="155">
        <v>43.145833333333336</v>
      </c>
      <c r="DB33" s="155">
        <v>12</v>
      </c>
      <c r="DC33" s="155">
        <v>12</v>
      </c>
      <c r="DD33" s="155">
        <v>12</v>
      </c>
      <c r="DE33" s="155">
        <v>12</v>
      </c>
      <c r="DF33" s="179">
        <v>48</v>
      </c>
    </row>
    <row r="34" spans="1:110" ht="18.95" customHeight="1" thickBot="1" x14ac:dyDescent="0.25">
      <c r="A34" s="154"/>
      <c r="B34" s="47"/>
      <c r="C34" s="47"/>
      <c r="D34" s="46"/>
      <c r="E34" s="41">
        <f t="shared" si="73"/>
        <v>0</v>
      </c>
      <c r="F34" s="50"/>
      <c r="G34" s="50"/>
      <c r="H34" s="50"/>
      <c r="I34" s="50"/>
      <c r="J34" s="17">
        <f t="shared" si="66"/>
        <v>0</v>
      </c>
      <c r="K34" s="18">
        <f t="shared" si="74"/>
        <v>0</v>
      </c>
      <c r="L34" s="50"/>
      <c r="M34" s="50"/>
      <c r="N34" s="50"/>
      <c r="O34" s="50"/>
      <c r="P34" s="17">
        <f t="shared" si="67"/>
        <v>0</v>
      </c>
      <c r="Q34" s="17">
        <f t="shared" si="68"/>
        <v>0</v>
      </c>
      <c r="R34" s="18">
        <f t="shared" si="75"/>
        <v>0</v>
      </c>
      <c r="S34" s="50"/>
      <c r="T34" s="50"/>
      <c r="U34" s="50"/>
      <c r="V34" s="50"/>
      <c r="W34" s="17">
        <f t="shared" si="69"/>
        <v>0</v>
      </c>
      <c r="X34" s="17">
        <f t="shared" si="70"/>
        <v>0</v>
      </c>
      <c r="Y34" s="18">
        <f t="shared" si="76"/>
        <v>0</v>
      </c>
      <c r="Z34" s="50"/>
      <c r="AA34" s="50"/>
      <c r="AB34" s="50"/>
      <c r="AC34" s="50"/>
      <c r="AD34" s="128">
        <f t="shared" si="71"/>
        <v>0</v>
      </c>
      <c r="AE34" s="128">
        <f t="shared" si="72"/>
        <v>0</v>
      </c>
      <c r="AF34" s="83"/>
      <c r="AG34" s="79" t="str">
        <f t="shared" si="77"/>
        <v>S</v>
      </c>
      <c r="AH34" s="80" t="str">
        <f t="shared" si="77"/>
        <v>GRIMAL</v>
      </c>
      <c r="AI34" s="80" t="str">
        <f t="shared" si="77"/>
        <v>ALEXIS</v>
      </c>
      <c r="AJ34" s="80" t="str">
        <f t="shared" si="78"/>
        <v>REQUISTA</v>
      </c>
      <c r="AK34" s="79">
        <f t="shared" si="79"/>
        <v>130</v>
      </c>
      <c r="AL34" s="79">
        <f t="shared" si="80"/>
        <v>123</v>
      </c>
      <c r="AM34" s="79">
        <f t="shared" si="81"/>
        <v>112</v>
      </c>
      <c r="AN34" s="79">
        <f t="shared" si="82"/>
        <v>0</v>
      </c>
      <c r="AO34" s="79">
        <f t="shared" si="1"/>
        <v>365</v>
      </c>
      <c r="AP34" s="81">
        <f t="shared" si="83"/>
        <v>40.555555555555557</v>
      </c>
      <c r="AQ34" s="81">
        <f>AP34+D66</f>
        <v>49.555555555555557</v>
      </c>
      <c r="AR34" s="80"/>
      <c r="AS34" s="80">
        <f t="shared" si="84"/>
        <v>3</v>
      </c>
      <c r="AT34" s="80">
        <f t="shared" si="85"/>
        <v>3</v>
      </c>
      <c r="AU34" s="80">
        <f t="shared" si="86"/>
        <v>3</v>
      </c>
      <c r="AV34" s="80">
        <f t="shared" si="87"/>
        <v>0</v>
      </c>
      <c r="AW34" s="80">
        <f t="shared" ref="AW34:AW47" si="88">SUM(AS34:AV34)</f>
        <v>9</v>
      </c>
      <c r="AX34" s="82"/>
      <c r="AY34" t="s">
        <v>137</v>
      </c>
      <c r="AZ34" t="s">
        <v>198</v>
      </c>
      <c r="BA34" t="s">
        <v>199</v>
      </c>
      <c r="BB34" t="s">
        <v>61</v>
      </c>
      <c r="BC34" s="164">
        <v>0</v>
      </c>
      <c r="BD34" s="164">
        <v>98</v>
      </c>
      <c r="BE34" s="164">
        <v>97</v>
      </c>
      <c r="BF34" s="164">
        <v>102</v>
      </c>
      <c r="BG34">
        <v>297</v>
      </c>
      <c r="BH34">
        <v>33</v>
      </c>
      <c r="BI34">
        <v>53</v>
      </c>
      <c r="BJ34"/>
      <c r="BK34">
        <v>0</v>
      </c>
      <c r="BL34">
        <v>3</v>
      </c>
      <c r="BM34">
        <v>3</v>
      </c>
      <c r="BN34">
        <v>3</v>
      </c>
      <c r="BO34">
        <v>9</v>
      </c>
      <c r="BP34" s="120">
        <v>26</v>
      </c>
      <c r="BQ34" t="s">
        <v>135</v>
      </c>
      <c r="BR34" t="s">
        <v>146</v>
      </c>
      <c r="BS34" t="s">
        <v>89</v>
      </c>
      <c r="BT34" t="s">
        <v>10</v>
      </c>
      <c r="BU34" s="164">
        <v>156</v>
      </c>
      <c r="BV34" s="164">
        <v>0</v>
      </c>
      <c r="BW34" s="164">
        <v>0</v>
      </c>
      <c r="BX34" s="164">
        <v>0</v>
      </c>
      <c r="BY34">
        <v>156</v>
      </c>
      <c r="BZ34">
        <v>52</v>
      </c>
      <c r="CA34">
        <v>56</v>
      </c>
      <c r="CB34"/>
      <c r="CC34">
        <v>3</v>
      </c>
      <c r="CD34">
        <v>0</v>
      </c>
      <c r="CE34">
        <v>0</v>
      </c>
      <c r="CF34">
        <v>0</v>
      </c>
      <c r="CG34">
        <v>3</v>
      </c>
      <c r="CI34" s="240">
        <v>10</v>
      </c>
      <c r="CJ34" s="178" t="s">
        <v>55</v>
      </c>
      <c r="CK34" s="155">
        <v>484</v>
      </c>
      <c r="CL34" s="155">
        <v>78</v>
      </c>
      <c r="CM34" s="155">
        <v>562</v>
      </c>
      <c r="CN34" s="155">
        <v>490</v>
      </c>
      <c r="CO34" s="155">
        <v>72</v>
      </c>
      <c r="CP34" s="155">
        <v>562</v>
      </c>
      <c r="CQ34" s="155">
        <v>455</v>
      </c>
      <c r="CR34" s="155">
        <v>96</v>
      </c>
      <c r="CS34" s="155">
        <v>551</v>
      </c>
      <c r="CT34" s="155">
        <v>509</v>
      </c>
      <c r="CU34" s="155">
        <v>63</v>
      </c>
      <c r="CV34" s="155">
        <v>572</v>
      </c>
      <c r="CW34" s="155">
        <v>1938</v>
      </c>
      <c r="CX34" s="155">
        <v>309</v>
      </c>
      <c r="CY34" s="155">
        <v>2247</v>
      </c>
      <c r="CZ34" s="155">
        <v>46.8125</v>
      </c>
      <c r="DA34" s="155">
        <v>40.375</v>
      </c>
      <c r="DB34" s="155">
        <v>12</v>
      </c>
      <c r="DC34" s="155">
        <v>12</v>
      </c>
      <c r="DD34" s="155">
        <v>12</v>
      </c>
      <c r="DE34" s="155">
        <v>12</v>
      </c>
      <c r="DF34" s="179">
        <v>48</v>
      </c>
    </row>
    <row r="35" spans="1:110" ht="18.95" customHeight="1" thickTop="1" thickBot="1" x14ac:dyDescent="0.25">
      <c r="A35" s="30" t="s">
        <v>57</v>
      </c>
      <c r="B35" s="17"/>
      <c r="C35" s="20"/>
      <c r="D35" s="8">
        <v>0</v>
      </c>
      <c r="E35" s="132">
        <f>SUM(E26:E34)</f>
        <v>174</v>
      </c>
      <c r="F35" s="16">
        <f>SUM(F26:F34)</f>
        <v>134</v>
      </c>
      <c r="G35" s="147">
        <f>SUM(G26:G34)</f>
        <v>129</v>
      </c>
      <c r="H35" s="8">
        <f>SUM(H26:H34)</f>
        <v>125</v>
      </c>
      <c r="I35" s="17">
        <f>I26+I27+I28+I29+I30+I31+I33+I34</f>
        <v>0</v>
      </c>
      <c r="J35" s="16" t="s">
        <v>52</v>
      </c>
      <c r="K35" s="149">
        <f>SUM(K26:K34)</f>
        <v>174</v>
      </c>
      <c r="L35" s="16">
        <f>SUM(L26:L34)</f>
        <v>157</v>
      </c>
      <c r="M35" s="147">
        <f>SUM(M26:M34)</f>
        <v>151</v>
      </c>
      <c r="N35" s="147">
        <f>SUM(N26:N34)</f>
        <v>159</v>
      </c>
      <c r="O35" s="16">
        <f>O26+O27+O28+O29+O30+O31+O33+O34</f>
        <v>0</v>
      </c>
      <c r="P35" s="16"/>
      <c r="Q35" s="16"/>
      <c r="R35" s="149">
        <f>SUM(R26:R34)</f>
        <v>174</v>
      </c>
      <c r="S35" s="16">
        <f>SUM(S26:S34)</f>
        <v>136</v>
      </c>
      <c r="T35" s="147">
        <f>SUM(T26:T34)</f>
        <v>152</v>
      </c>
      <c r="U35" s="147">
        <f>SUM(U26:U34)</f>
        <v>139</v>
      </c>
      <c r="V35" s="16">
        <f>V26+V27+V28+V29+V30+V31+V33+V34</f>
        <v>0</v>
      </c>
      <c r="W35" s="16"/>
      <c r="X35" s="16"/>
      <c r="Y35" s="149">
        <f>SUM(Y26:Y34)</f>
        <v>174</v>
      </c>
      <c r="Z35" s="16">
        <f>SUM(Z26:Z34)</f>
        <v>141</v>
      </c>
      <c r="AA35" s="147">
        <f>SUM(AA26:AA34)</f>
        <v>136</v>
      </c>
      <c r="AB35" s="147">
        <f>SUM(AB26:AB34)</f>
        <v>140</v>
      </c>
      <c r="AC35" s="17">
        <f>AC26+AC27+AC28+AC29+AC30+AC31+AC33+AC34</f>
        <v>0</v>
      </c>
      <c r="AD35" s="16"/>
      <c r="AE35" s="16"/>
      <c r="AF35" s="83"/>
      <c r="AG35" s="79" t="str">
        <f t="shared" ref="AG35:AG43" si="89">A67</f>
        <v>E</v>
      </c>
      <c r="AH35" s="80" t="str">
        <f t="shared" ref="AH35:AH43" si="90">B67</f>
        <v>RAMONDENC</v>
      </c>
      <c r="AI35" s="80" t="str">
        <f t="shared" ref="AI35:AI43" si="91">C67</f>
        <v>J-MICHEL</v>
      </c>
      <c r="AJ35" s="80" t="str">
        <f t="shared" si="78"/>
        <v>REQUISTA</v>
      </c>
      <c r="AK35" s="79">
        <f t="shared" si="79"/>
        <v>125</v>
      </c>
      <c r="AL35" s="79">
        <f t="shared" si="80"/>
        <v>129</v>
      </c>
      <c r="AM35" s="79">
        <f t="shared" si="81"/>
        <v>0</v>
      </c>
      <c r="AN35" s="79">
        <f t="shared" si="82"/>
        <v>116</v>
      </c>
      <c r="AO35" s="79">
        <f t="shared" ref="AO35:AO47" si="92">SUM(AK35:AN35)</f>
        <v>370</v>
      </c>
      <c r="AP35" s="81">
        <f t="shared" si="83"/>
        <v>41.111111111111114</v>
      </c>
      <c r="AQ35" s="81">
        <f>AP35+D67</f>
        <v>47.111111111111114</v>
      </c>
      <c r="AR35" s="80"/>
      <c r="AS35" s="80">
        <f t="shared" si="84"/>
        <v>3</v>
      </c>
      <c r="AT35" s="80">
        <f t="shared" si="85"/>
        <v>3</v>
      </c>
      <c r="AU35" s="80">
        <f t="shared" si="86"/>
        <v>0</v>
      </c>
      <c r="AV35" s="80">
        <f t="shared" si="87"/>
        <v>3</v>
      </c>
      <c r="AW35" s="80">
        <f t="shared" si="88"/>
        <v>9</v>
      </c>
      <c r="AX35" s="82"/>
      <c r="AY35" t="s">
        <v>137</v>
      </c>
      <c r="AZ35" t="s">
        <v>161</v>
      </c>
      <c r="BA35" t="s">
        <v>214</v>
      </c>
      <c r="BB35" t="s">
        <v>158</v>
      </c>
      <c r="BC35" s="164">
        <v>0</v>
      </c>
      <c r="BD35" s="164">
        <v>0</v>
      </c>
      <c r="BE35" s="164">
        <v>124</v>
      </c>
      <c r="BF35" s="164">
        <v>123</v>
      </c>
      <c r="BG35">
        <v>247</v>
      </c>
      <c r="BH35">
        <v>41.166666666666664</v>
      </c>
      <c r="BI35">
        <v>53.166666666666664</v>
      </c>
      <c r="BJ35"/>
      <c r="BK35">
        <v>0</v>
      </c>
      <c r="BL35">
        <v>0</v>
      </c>
      <c r="BM35">
        <v>3</v>
      </c>
      <c r="BN35">
        <v>3</v>
      </c>
      <c r="BO35">
        <v>6</v>
      </c>
      <c r="BP35" s="120">
        <v>27</v>
      </c>
      <c r="BQ35" s="64" t="s">
        <v>135</v>
      </c>
      <c r="BR35" s="64" t="s">
        <v>109</v>
      </c>
      <c r="BS35" s="64" t="s">
        <v>110</v>
      </c>
      <c r="BT35" s="64" t="s">
        <v>61</v>
      </c>
      <c r="BU35" s="162">
        <v>150</v>
      </c>
      <c r="BV35" s="162">
        <v>0</v>
      </c>
      <c r="BW35" s="162">
        <v>0</v>
      </c>
      <c r="BX35" s="162">
        <v>0</v>
      </c>
      <c r="BY35" s="162">
        <v>150</v>
      </c>
      <c r="BZ35" s="166">
        <v>50</v>
      </c>
      <c r="CA35" s="162">
        <v>55</v>
      </c>
      <c r="CC35" s="64">
        <v>3</v>
      </c>
      <c r="CD35" s="64">
        <v>0</v>
      </c>
      <c r="CE35" s="64">
        <v>0</v>
      </c>
      <c r="CF35" s="64">
        <v>0</v>
      </c>
      <c r="CG35" s="64">
        <v>3</v>
      </c>
      <c r="CI35" s="240">
        <v>11</v>
      </c>
      <c r="CJ35" s="178" t="s">
        <v>53</v>
      </c>
      <c r="CK35" s="155">
        <v>359</v>
      </c>
      <c r="CL35" s="155">
        <v>168</v>
      </c>
      <c r="CM35" s="155">
        <v>527</v>
      </c>
      <c r="CN35" s="155">
        <v>486</v>
      </c>
      <c r="CO35" s="155">
        <v>93</v>
      </c>
      <c r="CP35" s="155">
        <v>579</v>
      </c>
      <c r="CQ35" s="155">
        <v>276</v>
      </c>
      <c r="CR35" s="155">
        <v>213</v>
      </c>
      <c r="CS35" s="155">
        <v>489</v>
      </c>
      <c r="CT35" s="155">
        <v>361</v>
      </c>
      <c r="CU35" s="155">
        <v>141</v>
      </c>
      <c r="CV35" s="155">
        <v>502</v>
      </c>
      <c r="CW35" s="155">
        <v>1482</v>
      </c>
      <c r="CX35" s="155">
        <v>615</v>
      </c>
      <c r="CY35" s="155">
        <v>2097</v>
      </c>
      <c r="CZ35" s="155">
        <v>43.6875</v>
      </c>
      <c r="DA35" s="155">
        <v>30.875</v>
      </c>
      <c r="DB35" s="155">
        <v>12</v>
      </c>
      <c r="DC35" s="155">
        <v>12</v>
      </c>
      <c r="DD35" s="155">
        <v>12</v>
      </c>
      <c r="DE35" s="155">
        <v>12</v>
      </c>
      <c r="DF35" s="179">
        <v>48</v>
      </c>
    </row>
    <row r="36" spans="1:110" ht="18.95" customHeight="1" thickBot="1" x14ac:dyDescent="0.25">
      <c r="A36" s="31" t="s">
        <v>60</v>
      </c>
      <c r="B36" s="7"/>
      <c r="C36" s="7"/>
      <c r="D36" s="7"/>
      <c r="E36" s="7"/>
      <c r="F36" s="7"/>
      <c r="G36" s="7"/>
      <c r="H36" s="33">
        <f>SUM(J26:J33)/($H$4*4)</f>
        <v>32.333333333333336</v>
      </c>
      <c r="I36" s="34"/>
      <c r="J36" s="17">
        <f>F35+G35+H35+I35</f>
        <v>388</v>
      </c>
      <c r="K36" s="38"/>
      <c r="L36" s="21"/>
      <c r="M36" s="33">
        <f>SUM(P26:P34)/($N$4*4)</f>
        <v>38.916666666666664</v>
      </c>
      <c r="N36" s="35"/>
      <c r="O36" s="35"/>
      <c r="P36" s="17">
        <f>SUM(L35:O35)</f>
        <v>467</v>
      </c>
      <c r="Q36" s="7"/>
      <c r="R36" s="6"/>
      <c r="S36" s="7"/>
      <c r="T36" s="7"/>
      <c r="U36" s="33">
        <f>SUM(W26:W34)/($U$4*4)</f>
        <v>35.583333333333336</v>
      </c>
      <c r="V36" s="28"/>
      <c r="W36" s="17">
        <f>SUM(S35:V35)</f>
        <v>427</v>
      </c>
      <c r="X36" s="17"/>
      <c r="Y36" s="6"/>
      <c r="Z36" s="7"/>
      <c r="AA36" s="7"/>
      <c r="AB36" s="33">
        <f>SUM(AD26:AD34)/($U$4*4)</f>
        <v>34.75</v>
      </c>
      <c r="AC36" s="28"/>
      <c r="AD36" s="17">
        <f>SUM(Z35:AC35)</f>
        <v>417</v>
      </c>
      <c r="AE36" s="17"/>
      <c r="AF36" s="83"/>
      <c r="AG36" s="79" t="str">
        <f t="shared" si="89"/>
        <v>E</v>
      </c>
      <c r="AH36" s="80" t="str">
        <f t="shared" si="90"/>
        <v>CIRGUES</v>
      </c>
      <c r="AI36" s="80" t="str">
        <f t="shared" si="91"/>
        <v>J-LUC</v>
      </c>
      <c r="AJ36" s="80" t="str">
        <f t="shared" si="78"/>
        <v>REQUISTA</v>
      </c>
      <c r="AK36" s="79">
        <f t="shared" si="79"/>
        <v>114</v>
      </c>
      <c r="AL36" s="79">
        <f t="shared" si="80"/>
        <v>0</v>
      </c>
      <c r="AM36" s="79">
        <f t="shared" si="81"/>
        <v>0</v>
      </c>
      <c r="AN36" s="79">
        <f t="shared" si="82"/>
        <v>124</v>
      </c>
      <c r="AO36" s="79">
        <f t="shared" si="92"/>
        <v>238</v>
      </c>
      <c r="AP36" s="81">
        <f t="shared" si="83"/>
        <v>39.666666666666664</v>
      </c>
      <c r="AQ36" s="81">
        <f>AP36+D68</f>
        <v>43.666666666666664</v>
      </c>
      <c r="AR36" s="80"/>
      <c r="AS36" s="80">
        <f t="shared" si="84"/>
        <v>3</v>
      </c>
      <c r="AT36" s="80">
        <f t="shared" si="85"/>
        <v>0</v>
      </c>
      <c r="AU36" s="80">
        <f t="shared" si="86"/>
        <v>0</v>
      </c>
      <c r="AV36" s="80">
        <f t="shared" si="87"/>
        <v>3</v>
      </c>
      <c r="AW36" s="80">
        <f t="shared" si="88"/>
        <v>6</v>
      </c>
      <c r="AX36" s="82"/>
      <c r="AY36" t="s">
        <v>137</v>
      </c>
      <c r="AZ36" t="s">
        <v>174</v>
      </c>
      <c r="BA36" t="s">
        <v>175</v>
      </c>
      <c r="BB36" t="s">
        <v>166</v>
      </c>
      <c r="BC36" s="164">
        <v>0</v>
      </c>
      <c r="BD36" s="164">
        <v>115</v>
      </c>
      <c r="BE36" s="164">
        <v>0</v>
      </c>
      <c r="BF36" s="164">
        <v>129</v>
      </c>
      <c r="BG36">
        <v>244</v>
      </c>
      <c r="BH36">
        <v>40.666666666666664</v>
      </c>
      <c r="BI36">
        <v>51.666666666666664</v>
      </c>
      <c r="BJ36"/>
      <c r="BK36">
        <v>0</v>
      </c>
      <c r="BL36">
        <v>3</v>
      </c>
      <c r="BM36">
        <v>0</v>
      </c>
      <c r="BN36">
        <v>3</v>
      </c>
      <c r="BO36">
        <v>6</v>
      </c>
      <c r="BP36" s="120">
        <v>28</v>
      </c>
      <c r="BQ36" t="s">
        <v>135</v>
      </c>
      <c r="BR36" t="s">
        <v>167</v>
      </c>
      <c r="BS36" t="s">
        <v>168</v>
      </c>
      <c r="BT36" t="s">
        <v>166</v>
      </c>
      <c r="BU36" s="164">
        <v>149</v>
      </c>
      <c r="BV36" s="164">
        <v>0</v>
      </c>
      <c r="BW36" s="164">
        <v>0</v>
      </c>
      <c r="BX36" s="164">
        <v>0</v>
      </c>
      <c r="BY36">
        <v>149</v>
      </c>
      <c r="BZ36">
        <v>49.666666666666664</v>
      </c>
      <c r="CA36">
        <v>49.666666666666664</v>
      </c>
      <c r="CB36"/>
      <c r="CC36">
        <v>3</v>
      </c>
      <c r="CD36">
        <v>0</v>
      </c>
      <c r="CE36">
        <v>0</v>
      </c>
      <c r="CF36">
        <v>0</v>
      </c>
      <c r="CG36">
        <v>3</v>
      </c>
      <c r="CI36" s="240">
        <v>12</v>
      </c>
      <c r="CJ36" s="180" t="s">
        <v>9</v>
      </c>
      <c r="CK36" s="181">
        <v>450</v>
      </c>
      <c r="CL36" s="181">
        <v>126</v>
      </c>
      <c r="CM36" s="181">
        <v>576</v>
      </c>
      <c r="CN36" s="181">
        <v>476</v>
      </c>
      <c r="CO36" s="181">
        <v>96</v>
      </c>
      <c r="CP36" s="181">
        <v>572</v>
      </c>
      <c r="CQ36" s="181">
        <v>0</v>
      </c>
      <c r="CR36" s="181">
        <v>0</v>
      </c>
      <c r="CS36" s="181">
        <v>0</v>
      </c>
      <c r="CT36" s="181">
        <v>417</v>
      </c>
      <c r="CU36" s="181">
        <v>165</v>
      </c>
      <c r="CV36" s="181">
        <v>582</v>
      </c>
      <c r="CW36" s="181">
        <v>1343</v>
      </c>
      <c r="CX36" s="181">
        <v>387</v>
      </c>
      <c r="CY36" s="181">
        <v>1730</v>
      </c>
      <c r="CZ36" s="181">
        <v>48.055555555555557</v>
      </c>
      <c r="DA36" s="181">
        <v>37.305555555555557</v>
      </c>
      <c r="DB36" s="181">
        <v>12</v>
      </c>
      <c r="DC36" s="181">
        <v>12</v>
      </c>
      <c r="DD36" s="181">
        <v>0</v>
      </c>
      <c r="DE36" s="181">
        <v>12</v>
      </c>
      <c r="DF36" s="182">
        <v>36</v>
      </c>
    </row>
    <row r="37" spans="1:110" ht="18.95" customHeight="1" thickTop="1" thickBot="1" x14ac:dyDescent="0.25">
      <c r="A37" s="31" t="s">
        <v>59</v>
      </c>
      <c r="B37" s="7"/>
      <c r="C37" s="7"/>
      <c r="D37" s="7"/>
      <c r="E37" s="7"/>
      <c r="F37" s="7"/>
      <c r="G37" s="7"/>
      <c r="H37" s="32" t="s">
        <v>15</v>
      </c>
      <c r="I37" s="4"/>
      <c r="J37" s="5">
        <f>J36+E35</f>
        <v>562</v>
      </c>
      <c r="K37" s="22"/>
      <c r="L37" s="7"/>
      <c r="M37" s="7"/>
      <c r="N37" s="7"/>
      <c r="O37" s="32" t="s">
        <v>15</v>
      </c>
      <c r="P37" s="23"/>
      <c r="Q37" s="5">
        <f>P36+K35</f>
        <v>641</v>
      </c>
      <c r="R37" s="6"/>
      <c r="S37" s="7"/>
      <c r="T37" s="7"/>
      <c r="U37" s="7"/>
      <c r="V37" s="32" t="s">
        <v>15</v>
      </c>
      <c r="W37" s="4"/>
      <c r="X37" s="5">
        <f>R35+W36</f>
        <v>601</v>
      </c>
      <c r="Y37" s="6"/>
      <c r="Z37" s="7"/>
      <c r="AA37" s="7"/>
      <c r="AB37" s="7"/>
      <c r="AC37" s="32" t="s">
        <v>15</v>
      </c>
      <c r="AD37" s="4"/>
      <c r="AE37" s="5">
        <f>Y35+AD36</f>
        <v>591</v>
      </c>
      <c r="AF37" s="68"/>
      <c r="AG37" s="79" t="str">
        <f t="shared" si="89"/>
        <v>E</v>
      </c>
      <c r="AH37" s="80" t="str">
        <f t="shared" si="90"/>
        <v>GALTIER</v>
      </c>
      <c r="AI37" s="80" t="str">
        <f t="shared" si="91"/>
        <v>JOSIAN</v>
      </c>
      <c r="AJ37" s="80" t="str">
        <f t="shared" si="78"/>
        <v>REQUISTA</v>
      </c>
      <c r="AK37" s="79">
        <f t="shared" si="79"/>
        <v>0</v>
      </c>
      <c r="AL37" s="79">
        <f t="shared" si="80"/>
        <v>126</v>
      </c>
      <c r="AM37" s="79">
        <f t="shared" si="81"/>
        <v>0</v>
      </c>
      <c r="AN37" s="79">
        <f t="shared" si="82"/>
        <v>139</v>
      </c>
      <c r="AO37" s="79">
        <f t="shared" si="92"/>
        <v>265</v>
      </c>
      <c r="AP37" s="81">
        <f t="shared" si="83"/>
        <v>44.166666666666664</v>
      </c>
      <c r="AQ37" s="81">
        <f>AP37+D69</f>
        <v>46.166666666666664</v>
      </c>
      <c r="AR37" s="80"/>
      <c r="AS37" s="80">
        <f t="shared" si="84"/>
        <v>0</v>
      </c>
      <c r="AT37" s="80">
        <f t="shared" si="85"/>
        <v>3</v>
      </c>
      <c r="AU37" s="80">
        <f t="shared" si="86"/>
        <v>0</v>
      </c>
      <c r="AV37" s="80">
        <f t="shared" si="87"/>
        <v>3</v>
      </c>
      <c r="AW37" s="80">
        <f t="shared" si="88"/>
        <v>6</v>
      </c>
      <c r="AX37" s="82"/>
      <c r="AY37" t="s">
        <v>137</v>
      </c>
      <c r="AZ37" t="s">
        <v>187</v>
      </c>
      <c r="BA37" t="s">
        <v>188</v>
      </c>
      <c r="BB37" t="s">
        <v>53</v>
      </c>
      <c r="BC37" s="164">
        <v>0</v>
      </c>
      <c r="BD37" s="164">
        <v>103</v>
      </c>
      <c r="BE37" s="164">
        <v>0</v>
      </c>
      <c r="BF37" s="164">
        <v>0</v>
      </c>
      <c r="BG37">
        <v>103</v>
      </c>
      <c r="BH37">
        <v>34.333333333333336</v>
      </c>
      <c r="BI37">
        <v>46.333333333333336</v>
      </c>
      <c r="BJ37"/>
      <c r="BK37">
        <v>0</v>
      </c>
      <c r="BL37">
        <v>3</v>
      </c>
      <c r="BM37">
        <v>0</v>
      </c>
      <c r="BN37">
        <v>0</v>
      </c>
      <c r="BO37">
        <v>3</v>
      </c>
      <c r="BP37" s="120">
        <v>29</v>
      </c>
      <c r="BQ37" t="s">
        <v>135</v>
      </c>
      <c r="BR37" t="s">
        <v>176</v>
      </c>
      <c r="BS37" t="s">
        <v>128</v>
      </c>
      <c r="BT37" t="s">
        <v>166</v>
      </c>
      <c r="BU37" s="164">
        <v>0</v>
      </c>
      <c r="BV37" s="164">
        <v>144</v>
      </c>
      <c r="BW37" s="164">
        <v>0</v>
      </c>
      <c r="BX37" s="164">
        <v>0</v>
      </c>
      <c r="BY37">
        <v>144</v>
      </c>
      <c r="BZ37">
        <v>48</v>
      </c>
      <c r="CA37">
        <v>49</v>
      </c>
      <c r="CB37"/>
      <c r="CC37">
        <v>0</v>
      </c>
      <c r="CD37">
        <v>3</v>
      </c>
      <c r="CE37">
        <v>0</v>
      </c>
      <c r="CF37">
        <v>0</v>
      </c>
      <c r="CG37">
        <v>3</v>
      </c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</row>
    <row r="38" spans="1:110" ht="18.95" customHeight="1" thickTop="1" thickBot="1" x14ac:dyDescent="0.25">
      <c r="A38" s="56" t="s">
        <v>27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32" t="s">
        <v>15</v>
      </c>
      <c r="P38" s="4"/>
      <c r="Q38" s="5">
        <f>(J37+Q37)</f>
        <v>1203</v>
      </c>
      <c r="R38" s="58"/>
      <c r="S38" s="57"/>
      <c r="T38" s="57"/>
      <c r="U38" s="57" t="s">
        <v>52</v>
      </c>
      <c r="V38" s="32" t="s">
        <v>15</v>
      </c>
      <c r="W38" s="4"/>
      <c r="X38" s="5">
        <f>J37+Q37+X37</f>
        <v>1804</v>
      </c>
      <c r="Y38" s="58"/>
      <c r="Z38" s="57"/>
      <c r="AA38" s="57"/>
      <c r="AB38" s="57" t="s">
        <v>52</v>
      </c>
      <c r="AC38" s="32" t="s">
        <v>15</v>
      </c>
      <c r="AD38" s="4"/>
      <c r="AE38" s="5">
        <f>J37+Q37+X37+AE37</f>
        <v>2395</v>
      </c>
      <c r="AF38" s="68"/>
      <c r="AG38" s="79" t="str">
        <f t="shared" si="89"/>
        <v>S</v>
      </c>
      <c r="AH38" s="80" t="str">
        <f t="shared" si="90"/>
        <v>POUGET</v>
      </c>
      <c r="AI38" s="80" t="str">
        <f t="shared" si="91"/>
        <v>ROBERT</v>
      </c>
      <c r="AJ38" s="80" t="str">
        <f t="shared" si="78"/>
        <v>REQUISTA</v>
      </c>
      <c r="AK38" s="79">
        <f t="shared" si="79"/>
        <v>0</v>
      </c>
      <c r="AL38" s="79">
        <f t="shared" si="80"/>
        <v>0</v>
      </c>
      <c r="AM38" s="79">
        <f t="shared" si="81"/>
        <v>118</v>
      </c>
      <c r="AN38" s="79">
        <f t="shared" si="82"/>
        <v>130</v>
      </c>
      <c r="AO38" s="79">
        <f t="shared" si="92"/>
        <v>248</v>
      </c>
      <c r="AP38" s="81">
        <f t="shared" si="83"/>
        <v>41.333333333333336</v>
      </c>
      <c r="AQ38" s="81">
        <f>AP38+D71</f>
        <v>48.333333333333336</v>
      </c>
      <c r="AR38" s="80"/>
      <c r="AS38" s="80">
        <f t="shared" si="84"/>
        <v>0</v>
      </c>
      <c r="AT38" s="80">
        <f t="shared" si="85"/>
        <v>0</v>
      </c>
      <c r="AU38" s="80">
        <f t="shared" si="86"/>
        <v>3</v>
      </c>
      <c r="AV38" s="80">
        <f t="shared" si="87"/>
        <v>3</v>
      </c>
      <c r="AW38" s="80">
        <f t="shared" si="88"/>
        <v>6</v>
      </c>
      <c r="AX38" s="82"/>
      <c r="AY38" s="64" t="s">
        <v>137</v>
      </c>
      <c r="AZ38" s="64" t="s">
        <v>124</v>
      </c>
      <c r="BA38" s="64" t="s">
        <v>125</v>
      </c>
      <c r="BB38" s="64" t="s">
        <v>56</v>
      </c>
      <c r="BC38" s="162">
        <v>0</v>
      </c>
      <c r="BD38" s="162">
        <v>101</v>
      </c>
      <c r="BE38" s="162">
        <v>0</v>
      </c>
      <c r="BF38" s="162">
        <v>0</v>
      </c>
      <c r="BG38" s="162">
        <v>101</v>
      </c>
      <c r="BH38" s="166">
        <v>33.666666666666664</v>
      </c>
      <c r="BI38" s="162">
        <v>48.666666666666664</v>
      </c>
      <c r="BK38" s="64">
        <v>0</v>
      </c>
      <c r="BL38" s="64">
        <v>3</v>
      </c>
      <c r="BM38" s="64">
        <v>0</v>
      </c>
      <c r="BN38" s="64">
        <v>0</v>
      </c>
      <c r="BO38" s="64">
        <v>3</v>
      </c>
      <c r="BP38" s="120">
        <v>30</v>
      </c>
      <c r="BQ38" t="s">
        <v>135</v>
      </c>
      <c r="BR38" t="s">
        <v>180</v>
      </c>
      <c r="BS38" t="s">
        <v>181</v>
      </c>
      <c r="BT38" t="s">
        <v>9</v>
      </c>
      <c r="BU38" s="164">
        <v>0</v>
      </c>
      <c r="BV38" s="164">
        <v>142</v>
      </c>
      <c r="BW38" s="164">
        <v>0</v>
      </c>
      <c r="BX38" s="164">
        <v>0</v>
      </c>
      <c r="BY38">
        <v>142</v>
      </c>
      <c r="BZ38">
        <v>47.333333333333336</v>
      </c>
      <c r="CA38">
        <v>51.333333333333336</v>
      </c>
      <c r="CB38"/>
      <c r="CC38">
        <v>0</v>
      </c>
      <c r="CD38">
        <v>3</v>
      </c>
      <c r="CE38">
        <v>0</v>
      </c>
      <c r="CF38">
        <v>0</v>
      </c>
      <c r="CG38">
        <v>3</v>
      </c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</row>
    <row r="39" spans="1:110" ht="18.95" customHeight="1" thickTop="1" thickBot="1" x14ac:dyDescent="0.25">
      <c r="A39" s="60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1"/>
      <c r="P39" s="59"/>
      <c r="Q39" s="59"/>
      <c r="R39" s="59"/>
      <c r="S39" s="59"/>
      <c r="T39" s="59"/>
      <c r="U39" s="59"/>
      <c r="V39" s="61"/>
      <c r="W39" s="59"/>
      <c r="X39" s="59"/>
      <c r="Y39" s="59"/>
      <c r="Z39" s="59"/>
      <c r="AA39" s="59"/>
      <c r="AB39" s="59"/>
      <c r="AC39" s="61"/>
      <c r="AD39" s="59"/>
      <c r="AE39" s="59"/>
      <c r="AF39" s="68"/>
      <c r="AG39" s="79" t="str">
        <f t="shared" si="89"/>
        <v>E</v>
      </c>
      <c r="AH39" s="80" t="str">
        <f t="shared" si="90"/>
        <v>DELCAYRE</v>
      </c>
      <c r="AI39" s="80" t="str">
        <f t="shared" si="91"/>
        <v>MAX</v>
      </c>
      <c r="AJ39" s="80" t="str">
        <f t="shared" si="78"/>
        <v>REQUISTA</v>
      </c>
      <c r="AK39" s="79">
        <f t="shared" si="79"/>
        <v>0</v>
      </c>
      <c r="AL39" s="79">
        <f t="shared" si="80"/>
        <v>0</v>
      </c>
      <c r="AM39" s="79">
        <f t="shared" si="81"/>
        <v>105</v>
      </c>
      <c r="AN39" s="79">
        <f t="shared" si="82"/>
        <v>0</v>
      </c>
      <c r="AO39" s="79">
        <f t="shared" si="92"/>
        <v>105</v>
      </c>
      <c r="AP39" s="81">
        <f t="shared" ref="AP39:AP47" si="93">AO39/AW39</f>
        <v>35</v>
      </c>
      <c r="AQ39" s="81">
        <f>AP39+D72</f>
        <v>35</v>
      </c>
      <c r="AR39" s="80"/>
      <c r="AS39" s="80">
        <f t="shared" si="84"/>
        <v>0</v>
      </c>
      <c r="AT39" s="80">
        <f t="shared" si="85"/>
        <v>0</v>
      </c>
      <c r="AU39" s="80">
        <f t="shared" si="86"/>
        <v>3</v>
      </c>
      <c r="AV39" s="80">
        <f t="shared" si="87"/>
        <v>0</v>
      </c>
      <c r="AW39" s="80">
        <f t="shared" si="88"/>
        <v>3</v>
      </c>
      <c r="AX39" s="82"/>
      <c r="AY39" t="s">
        <v>135</v>
      </c>
      <c r="AZ39" t="s">
        <v>132</v>
      </c>
      <c r="BA39" t="s">
        <v>133</v>
      </c>
      <c r="BB39" t="s">
        <v>86</v>
      </c>
      <c r="BC39" s="164">
        <v>148</v>
      </c>
      <c r="BD39" s="164">
        <v>138</v>
      </c>
      <c r="BE39" s="164">
        <v>155</v>
      </c>
      <c r="BF39" s="164">
        <v>153</v>
      </c>
      <c r="BG39">
        <v>594</v>
      </c>
      <c r="BH39">
        <v>49.5</v>
      </c>
      <c r="BI39">
        <v>49.5</v>
      </c>
      <c r="BJ39"/>
      <c r="BK39">
        <v>3</v>
      </c>
      <c r="BL39">
        <v>3</v>
      </c>
      <c r="BM39">
        <v>3</v>
      </c>
      <c r="BN39">
        <v>3</v>
      </c>
      <c r="BO39">
        <v>12</v>
      </c>
      <c r="BP39" s="120">
        <v>31</v>
      </c>
      <c r="BQ39" t="s">
        <v>135</v>
      </c>
      <c r="BR39" t="s">
        <v>96</v>
      </c>
      <c r="BS39" t="s">
        <v>97</v>
      </c>
      <c r="BT39" t="s">
        <v>53</v>
      </c>
      <c r="BU39" s="164">
        <v>0</v>
      </c>
      <c r="BV39" s="164">
        <v>139</v>
      </c>
      <c r="BW39" s="164">
        <v>0</v>
      </c>
      <c r="BX39" s="164">
        <v>0</v>
      </c>
      <c r="BY39">
        <v>139</v>
      </c>
      <c r="BZ39">
        <v>46.333333333333336</v>
      </c>
      <c r="CA39">
        <v>51.333333333333336</v>
      </c>
      <c r="CB39"/>
      <c r="CC39">
        <v>0</v>
      </c>
      <c r="CD39">
        <v>3</v>
      </c>
      <c r="CE39">
        <v>0</v>
      </c>
      <c r="CF39">
        <v>0</v>
      </c>
      <c r="CG39">
        <v>3</v>
      </c>
    </row>
    <row r="40" spans="1:110" ht="18.95" customHeight="1" thickBot="1" x14ac:dyDescent="0.25">
      <c r="AF40" s="68"/>
      <c r="AG40" s="79">
        <f t="shared" si="89"/>
        <v>0</v>
      </c>
      <c r="AH40" s="80">
        <f t="shared" si="90"/>
        <v>0</v>
      </c>
      <c r="AI40" s="80">
        <f t="shared" si="91"/>
        <v>0</v>
      </c>
      <c r="AJ40" s="80" t="str">
        <f t="shared" si="78"/>
        <v>REQUISTA</v>
      </c>
      <c r="AK40" s="79">
        <f t="shared" si="79"/>
        <v>0</v>
      </c>
      <c r="AL40" s="79">
        <f t="shared" si="80"/>
        <v>0</v>
      </c>
      <c r="AM40" s="79">
        <f t="shared" si="81"/>
        <v>0</v>
      </c>
      <c r="AN40" s="79">
        <f t="shared" si="82"/>
        <v>0</v>
      </c>
      <c r="AO40" s="79">
        <f t="shared" si="92"/>
        <v>0</v>
      </c>
      <c r="AP40" s="81" t="e">
        <f t="shared" si="93"/>
        <v>#DIV/0!</v>
      </c>
      <c r="AQ40" s="81" t="e">
        <f>AP40+D73</f>
        <v>#DIV/0!</v>
      </c>
      <c r="AR40" s="80"/>
      <c r="AS40" s="80">
        <f t="shared" si="84"/>
        <v>0</v>
      </c>
      <c r="AT40" s="80">
        <f t="shared" si="85"/>
        <v>0</v>
      </c>
      <c r="AU40" s="80">
        <f t="shared" si="86"/>
        <v>0</v>
      </c>
      <c r="AV40" s="80">
        <f t="shared" si="87"/>
        <v>0</v>
      </c>
      <c r="AW40" s="80">
        <f t="shared" si="88"/>
        <v>0</v>
      </c>
      <c r="AX40" s="82"/>
      <c r="AY40" t="s">
        <v>135</v>
      </c>
      <c r="AZ40" t="s">
        <v>161</v>
      </c>
      <c r="BA40" t="s">
        <v>164</v>
      </c>
      <c r="BB40" t="s">
        <v>158</v>
      </c>
      <c r="BC40" s="164">
        <v>123</v>
      </c>
      <c r="BD40" s="164">
        <v>150</v>
      </c>
      <c r="BE40" s="164">
        <v>128</v>
      </c>
      <c r="BF40" s="164">
        <v>146</v>
      </c>
      <c r="BG40">
        <v>547</v>
      </c>
      <c r="BH40">
        <v>45.583333333333336</v>
      </c>
      <c r="BI40">
        <v>47.583333333333336</v>
      </c>
      <c r="BJ40"/>
      <c r="BK40">
        <v>3</v>
      </c>
      <c r="BL40">
        <v>3</v>
      </c>
      <c r="BM40">
        <v>3</v>
      </c>
      <c r="BN40">
        <v>3</v>
      </c>
      <c r="BO40">
        <v>12</v>
      </c>
      <c r="BP40" s="120">
        <v>32</v>
      </c>
      <c r="BQ40" t="s">
        <v>135</v>
      </c>
      <c r="BR40" t="s">
        <v>171</v>
      </c>
      <c r="BS40" t="s">
        <v>172</v>
      </c>
      <c r="BT40" t="s">
        <v>166</v>
      </c>
      <c r="BU40" s="164">
        <v>139</v>
      </c>
      <c r="BV40" s="164">
        <v>0</v>
      </c>
      <c r="BW40" s="164">
        <v>0</v>
      </c>
      <c r="BX40" s="164">
        <v>0</v>
      </c>
      <c r="BY40">
        <v>139</v>
      </c>
      <c r="BZ40">
        <v>46.333333333333336</v>
      </c>
      <c r="CA40">
        <v>46.333333333333336</v>
      </c>
      <c r="CB40"/>
      <c r="CC40">
        <v>3</v>
      </c>
      <c r="CD40">
        <v>0</v>
      </c>
      <c r="CE40">
        <v>0</v>
      </c>
      <c r="CF40">
        <v>0</v>
      </c>
      <c r="CG40">
        <v>3</v>
      </c>
    </row>
    <row r="41" spans="1:110" ht="18.95" customHeight="1" thickBot="1" x14ac:dyDescent="0.25">
      <c r="AF41" s="68"/>
      <c r="AG41" s="79">
        <f t="shared" si="89"/>
        <v>0</v>
      </c>
      <c r="AH41" s="80">
        <f t="shared" si="90"/>
        <v>0</v>
      </c>
      <c r="AI41" s="80">
        <f t="shared" si="91"/>
        <v>0</v>
      </c>
      <c r="AJ41" s="80" t="str">
        <f t="shared" si="78"/>
        <v>REQUISTA</v>
      </c>
      <c r="AK41" s="79">
        <f t="shared" si="79"/>
        <v>0</v>
      </c>
      <c r="AL41" s="79">
        <f t="shared" si="80"/>
        <v>0</v>
      </c>
      <c r="AM41" s="79">
        <f t="shared" si="81"/>
        <v>0</v>
      </c>
      <c r="AN41" s="79">
        <f t="shared" si="82"/>
        <v>0</v>
      </c>
      <c r="AO41" s="79">
        <f t="shared" si="92"/>
        <v>0</v>
      </c>
      <c r="AP41" s="81" t="e">
        <f t="shared" si="93"/>
        <v>#DIV/0!</v>
      </c>
      <c r="AQ41" s="81" t="e">
        <f>AP41+D74</f>
        <v>#DIV/0!</v>
      </c>
      <c r="AR41" s="80"/>
      <c r="AS41" s="80">
        <f t="shared" si="84"/>
        <v>0</v>
      </c>
      <c r="AT41" s="80">
        <f t="shared" si="85"/>
        <v>0</v>
      </c>
      <c r="AU41" s="80">
        <f t="shared" si="86"/>
        <v>0</v>
      </c>
      <c r="AV41" s="80">
        <f t="shared" si="87"/>
        <v>0</v>
      </c>
      <c r="AW41" s="80">
        <f t="shared" si="88"/>
        <v>0</v>
      </c>
      <c r="AX41" s="82"/>
      <c r="AY41" t="s">
        <v>135</v>
      </c>
      <c r="AZ41" t="s">
        <v>121</v>
      </c>
      <c r="BA41" t="s">
        <v>122</v>
      </c>
      <c r="BB41" t="s">
        <v>5</v>
      </c>
      <c r="BC41" s="164">
        <v>115</v>
      </c>
      <c r="BD41" s="164">
        <v>144</v>
      </c>
      <c r="BE41" s="164">
        <v>131</v>
      </c>
      <c r="BF41" s="164">
        <v>144</v>
      </c>
      <c r="BG41">
        <v>534</v>
      </c>
      <c r="BH41">
        <v>44.5</v>
      </c>
      <c r="BI41">
        <v>48.5</v>
      </c>
      <c r="BJ41"/>
      <c r="BK41">
        <v>3</v>
      </c>
      <c r="BL41">
        <v>3</v>
      </c>
      <c r="BM41">
        <v>3</v>
      </c>
      <c r="BN41">
        <v>3</v>
      </c>
      <c r="BO41">
        <v>12</v>
      </c>
      <c r="BP41" s="120">
        <v>33</v>
      </c>
      <c r="BQ41" t="s">
        <v>135</v>
      </c>
      <c r="BR41" t="s">
        <v>230</v>
      </c>
      <c r="BS41" t="s">
        <v>107</v>
      </c>
      <c r="BT41" t="s">
        <v>56</v>
      </c>
      <c r="BU41" s="164">
        <v>0</v>
      </c>
      <c r="BV41" s="164">
        <v>0</v>
      </c>
      <c r="BW41" s="164">
        <v>0</v>
      </c>
      <c r="BX41" s="164">
        <v>137</v>
      </c>
      <c r="BY41">
        <v>137</v>
      </c>
      <c r="BZ41">
        <v>45.666666666666664</v>
      </c>
      <c r="CA41">
        <v>49.666666666666664</v>
      </c>
      <c r="CB41"/>
      <c r="CC41">
        <v>0</v>
      </c>
      <c r="CD41">
        <v>0</v>
      </c>
      <c r="CE41">
        <v>0</v>
      </c>
      <c r="CF41">
        <v>3</v>
      </c>
      <c r="CG41">
        <v>3</v>
      </c>
    </row>
    <row r="42" spans="1:110" ht="18.95" customHeight="1" thickBot="1" x14ac:dyDescent="0.25">
      <c r="AF42" s="68"/>
      <c r="AG42" s="79">
        <f t="shared" si="89"/>
        <v>0</v>
      </c>
      <c r="AH42" s="80">
        <f t="shared" si="90"/>
        <v>0</v>
      </c>
      <c r="AI42" s="80">
        <f t="shared" si="91"/>
        <v>0</v>
      </c>
      <c r="AJ42" s="80" t="str">
        <f t="shared" si="78"/>
        <v>REQUISTA</v>
      </c>
      <c r="AK42" s="79">
        <f t="shared" si="79"/>
        <v>0</v>
      </c>
      <c r="AL42" s="79">
        <f t="shared" si="80"/>
        <v>0</v>
      </c>
      <c r="AM42" s="79">
        <f t="shared" si="81"/>
        <v>0</v>
      </c>
      <c r="AN42" s="79">
        <f t="shared" si="82"/>
        <v>0</v>
      </c>
      <c r="AO42" s="79">
        <f t="shared" si="92"/>
        <v>0</v>
      </c>
      <c r="AP42" s="81" t="e">
        <f t="shared" si="93"/>
        <v>#DIV/0!</v>
      </c>
      <c r="AQ42" s="81" t="e">
        <f>AP42+D75</f>
        <v>#DIV/0!</v>
      </c>
      <c r="AR42" s="80"/>
      <c r="AS42" s="80">
        <f t="shared" si="84"/>
        <v>0</v>
      </c>
      <c r="AT42" s="80">
        <f t="shared" si="85"/>
        <v>0</v>
      </c>
      <c r="AU42" s="80">
        <f t="shared" si="86"/>
        <v>0</v>
      </c>
      <c r="AV42" s="80">
        <f t="shared" si="87"/>
        <v>0</v>
      </c>
      <c r="AW42" s="80">
        <f t="shared" si="88"/>
        <v>0</v>
      </c>
      <c r="AX42" s="82"/>
      <c r="AY42" t="s">
        <v>135</v>
      </c>
      <c r="AZ42" t="s">
        <v>134</v>
      </c>
      <c r="BA42" t="s">
        <v>110</v>
      </c>
      <c r="BB42" t="s">
        <v>86</v>
      </c>
      <c r="BC42" s="164">
        <v>128</v>
      </c>
      <c r="BD42" s="164">
        <v>132</v>
      </c>
      <c r="BE42" s="164">
        <v>130</v>
      </c>
      <c r="BF42" s="164">
        <v>137</v>
      </c>
      <c r="BG42">
        <v>527</v>
      </c>
      <c r="BH42">
        <v>43.916666666666664</v>
      </c>
      <c r="BI42">
        <v>47.916666666666664</v>
      </c>
      <c r="BJ42"/>
      <c r="BK42">
        <v>3</v>
      </c>
      <c r="BL42">
        <v>3</v>
      </c>
      <c r="BM42">
        <v>3</v>
      </c>
      <c r="BN42">
        <v>3</v>
      </c>
      <c r="BO42">
        <v>12</v>
      </c>
      <c r="BP42" s="120">
        <v>34</v>
      </c>
      <c r="BQ42" t="s">
        <v>135</v>
      </c>
      <c r="BR42" t="s">
        <v>119</v>
      </c>
      <c r="BS42" t="s">
        <v>120</v>
      </c>
      <c r="BT42" t="s">
        <v>5</v>
      </c>
      <c r="BU42" s="164">
        <v>131</v>
      </c>
      <c r="BV42" s="164">
        <v>0</v>
      </c>
      <c r="BW42" s="164">
        <v>0</v>
      </c>
      <c r="BX42" s="164">
        <v>0</v>
      </c>
      <c r="BY42">
        <v>131</v>
      </c>
      <c r="BZ42">
        <v>43.666666666666664</v>
      </c>
      <c r="CA42">
        <v>49.666666666666664</v>
      </c>
      <c r="CB42"/>
      <c r="CC42">
        <v>3</v>
      </c>
      <c r="CD42">
        <v>0</v>
      </c>
      <c r="CE42">
        <v>0</v>
      </c>
      <c r="CF42">
        <v>0</v>
      </c>
      <c r="CG42">
        <v>3</v>
      </c>
    </row>
    <row r="43" spans="1:110" ht="18.95" customHeight="1" thickTop="1" thickBot="1" x14ac:dyDescent="0.25">
      <c r="A43" s="3"/>
      <c r="B43" s="278" t="s">
        <v>61</v>
      </c>
      <c r="C43" s="279"/>
      <c r="D43" s="280"/>
      <c r="E43" s="27" t="s">
        <v>6</v>
      </c>
      <c r="F43" s="28"/>
      <c r="G43" s="29"/>
      <c r="H43" s="54">
        <f>$H$4</f>
        <v>3</v>
      </c>
      <c r="I43" s="9"/>
      <c r="J43" s="10"/>
      <c r="K43" s="24" t="s">
        <v>6</v>
      </c>
      <c r="L43" s="25"/>
      <c r="M43" s="26"/>
      <c r="N43" s="55">
        <f>$N$4</f>
        <v>3</v>
      </c>
      <c r="O43" s="10"/>
      <c r="P43" s="10"/>
      <c r="Q43" s="10"/>
      <c r="R43" s="24" t="s">
        <v>6</v>
      </c>
      <c r="S43" s="25"/>
      <c r="T43" s="26"/>
      <c r="U43" s="55">
        <f>$U$4</f>
        <v>3</v>
      </c>
      <c r="V43" s="10"/>
      <c r="W43" s="10"/>
      <c r="X43" s="10"/>
      <c r="Y43" s="24" t="s">
        <v>6</v>
      </c>
      <c r="Z43" s="25"/>
      <c r="AA43" s="26"/>
      <c r="AB43" s="55">
        <v>3</v>
      </c>
      <c r="AC43" s="10"/>
      <c r="AD43" s="10"/>
      <c r="AE43" s="10"/>
      <c r="AG43" s="79">
        <f t="shared" si="89"/>
        <v>0</v>
      </c>
      <c r="AH43" s="80">
        <f t="shared" si="90"/>
        <v>0</v>
      </c>
      <c r="AI43" s="80">
        <f t="shared" si="91"/>
        <v>0</v>
      </c>
      <c r="AJ43" s="80" t="str">
        <f t="shared" si="78"/>
        <v>REQUISTA</v>
      </c>
      <c r="AK43" s="79">
        <f t="shared" si="79"/>
        <v>0</v>
      </c>
      <c r="AL43" s="79">
        <f t="shared" si="80"/>
        <v>0</v>
      </c>
      <c r="AM43" s="79">
        <f t="shared" si="81"/>
        <v>0</v>
      </c>
      <c r="AN43" s="79">
        <f t="shared" si="82"/>
        <v>0</v>
      </c>
      <c r="AO43" s="79">
        <f t="shared" si="92"/>
        <v>0</v>
      </c>
      <c r="AP43" s="81" t="e">
        <f t="shared" si="93"/>
        <v>#DIV/0!</v>
      </c>
      <c r="AQ43" s="81" t="e">
        <f>AP43+D79</f>
        <v>#DIV/0!</v>
      </c>
      <c r="AR43" s="80"/>
      <c r="AS43" s="80">
        <f t="shared" si="84"/>
        <v>0</v>
      </c>
      <c r="AT43" s="80">
        <f t="shared" si="85"/>
        <v>0</v>
      </c>
      <c r="AU43" s="80">
        <f t="shared" si="86"/>
        <v>0</v>
      </c>
      <c r="AV43" s="80">
        <f t="shared" si="87"/>
        <v>0</v>
      </c>
      <c r="AW43" s="80">
        <f t="shared" si="88"/>
        <v>0</v>
      </c>
      <c r="AX43" s="82"/>
      <c r="AY43" t="s">
        <v>135</v>
      </c>
      <c r="AZ43" t="s">
        <v>100</v>
      </c>
      <c r="BA43" t="s">
        <v>101</v>
      </c>
      <c r="BB43" t="s">
        <v>83</v>
      </c>
      <c r="BC43" s="164">
        <v>143</v>
      </c>
      <c r="BD43" s="164">
        <v>130</v>
      </c>
      <c r="BE43" s="164">
        <v>140</v>
      </c>
      <c r="BF43" s="164">
        <v>114</v>
      </c>
      <c r="BG43">
        <v>527</v>
      </c>
      <c r="BH43">
        <v>43.916666666666664</v>
      </c>
      <c r="BI43">
        <v>49.916666666666664</v>
      </c>
      <c r="BJ43"/>
      <c r="BK43">
        <v>3</v>
      </c>
      <c r="BL43">
        <v>3</v>
      </c>
      <c r="BM43">
        <v>3</v>
      </c>
      <c r="BN43">
        <v>3</v>
      </c>
      <c r="BO43">
        <v>12</v>
      </c>
      <c r="BP43" s="120">
        <v>35</v>
      </c>
      <c r="BQ43" t="s">
        <v>135</v>
      </c>
      <c r="BR43" t="s">
        <v>98</v>
      </c>
      <c r="BS43" t="s">
        <v>99</v>
      </c>
      <c r="BT43" t="s">
        <v>53</v>
      </c>
      <c r="BU43" s="164">
        <v>0</v>
      </c>
      <c r="BV43" s="164">
        <v>131</v>
      </c>
      <c r="BW43" s="164">
        <v>0</v>
      </c>
      <c r="BX43" s="164">
        <v>0</v>
      </c>
      <c r="BY43">
        <v>131</v>
      </c>
      <c r="BZ43">
        <v>43.666666666666664</v>
      </c>
      <c r="CA43">
        <v>50.666666666666664</v>
      </c>
      <c r="CB43"/>
      <c r="CC43">
        <v>0</v>
      </c>
      <c r="CD43">
        <v>3</v>
      </c>
      <c r="CE43">
        <v>0</v>
      </c>
      <c r="CF43">
        <v>0</v>
      </c>
      <c r="CG43">
        <v>3</v>
      </c>
    </row>
    <row r="44" spans="1:110" ht="18.95" customHeight="1" thickTop="1" thickBot="1" x14ac:dyDescent="0.25">
      <c r="A44" s="11"/>
      <c r="B44" s="12" t="s">
        <v>7</v>
      </c>
      <c r="C44" s="12"/>
      <c r="D44" s="12"/>
      <c r="E44" s="36">
        <f>$H$4</f>
        <v>3</v>
      </c>
      <c r="F44" s="272" t="str">
        <f>$F$5</f>
        <v>BRESSOLS</v>
      </c>
      <c r="G44" s="273"/>
      <c r="H44" s="273"/>
      <c r="I44" s="273"/>
      <c r="J44" s="274"/>
      <c r="K44" s="36">
        <f>$N$4</f>
        <v>3</v>
      </c>
      <c r="L44" s="272" t="str">
        <f>$L$5</f>
        <v>LE SEQUESTRE</v>
      </c>
      <c r="M44" s="273"/>
      <c r="N44" s="273"/>
      <c r="O44" s="273"/>
      <c r="P44" s="273"/>
      <c r="Q44" s="274"/>
      <c r="R44" s="36">
        <f>$U$4</f>
        <v>3</v>
      </c>
      <c r="S44" s="272" t="str">
        <f>$S$5</f>
        <v>GRENADE</v>
      </c>
      <c r="T44" s="273"/>
      <c r="U44" s="273"/>
      <c r="V44" s="273"/>
      <c r="W44" s="273"/>
      <c r="X44" s="274"/>
      <c r="Y44" s="36">
        <f>$AB$4</f>
        <v>3</v>
      </c>
      <c r="Z44" s="275" t="str">
        <f>$Z$5</f>
        <v>TOULOUSE</v>
      </c>
      <c r="AA44" s="276"/>
      <c r="AB44" s="276"/>
      <c r="AC44" s="276"/>
      <c r="AD44" s="276"/>
      <c r="AE44" s="277"/>
      <c r="AG44" s="79">
        <f t="shared" ref="AG44:AI46" si="94">A76</f>
        <v>0</v>
      </c>
      <c r="AH44" s="80">
        <f t="shared" si="94"/>
        <v>0</v>
      </c>
      <c r="AI44" s="80">
        <f t="shared" si="94"/>
        <v>0</v>
      </c>
      <c r="AJ44" s="80" t="str">
        <f t="shared" si="78"/>
        <v>REQUISTA</v>
      </c>
      <c r="AK44" s="79">
        <f t="shared" si="79"/>
        <v>0</v>
      </c>
      <c r="AL44" s="79">
        <f t="shared" si="80"/>
        <v>0</v>
      </c>
      <c r="AM44" s="79">
        <f t="shared" si="81"/>
        <v>0</v>
      </c>
      <c r="AN44" s="79">
        <f t="shared" si="82"/>
        <v>0</v>
      </c>
      <c r="AO44" s="79">
        <f>SUM(AK44:AN44)</f>
        <v>0</v>
      </c>
      <c r="AP44" s="81" t="e">
        <f>AO44/AW44</f>
        <v>#DIV/0!</v>
      </c>
      <c r="AQ44" s="81" t="e">
        <f>AP44+D80</f>
        <v>#DIV/0!</v>
      </c>
      <c r="AR44" s="80"/>
      <c r="AS44" s="80">
        <f t="shared" si="84"/>
        <v>0</v>
      </c>
      <c r="AT44" s="80">
        <f t="shared" si="85"/>
        <v>0</v>
      </c>
      <c r="AU44" s="80">
        <f t="shared" si="86"/>
        <v>0</v>
      </c>
      <c r="AV44" s="80">
        <f t="shared" si="87"/>
        <v>0</v>
      </c>
      <c r="AW44" s="80">
        <f>SUM(AS44:AV44)</f>
        <v>0</v>
      </c>
      <c r="AX44" s="82"/>
      <c r="AY44" s="64" t="s">
        <v>135</v>
      </c>
      <c r="AZ44" s="64" t="s">
        <v>129</v>
      </c>
      <c r="BA44" s="64" t="s">
        <v>130</v>
      </c>
      <c r="BB44" s="64" t="s">
        <v>86</v>
      </c>
      <c r="BC44" s="162">
        <v>128</v>
      </c>
      <c r="BD44" s="162">
        <v>127</v>
      </c>
      <c r="BE44" s="162">
        <v>125</v>
      </c>
      <c r="BF44" s="162">
        <v>145</v>
      </c>
      <c r="BG44" s="162">
        <v>525</v>
      </c>
      <c r="BH44" s="166">
        <v>43.75</v>
      </c>
      <c r="BI44" s="162">
        <v>48.75</v>
      </c>
      <c r="BK44" s="64">
        <v>3</v>
      </c>
      <c r="BL44" s="64">
        <v>3</v>
      </c>
      <c r="BM44" s="64">
        <v>3</v>
      </c>
      <c r="BN44" s="64">
        <v>3</v>
      </c>
      <c r="BO44" s="64">
        <v>12</v>
      </c>
      <c r="BP44" s="120">
        <v>36</v>
      </c>
      <c r="BQ44" t="s">
        <v>135</v>
      </c>
      <c r="BR44" t="s">
        <v>191</v>
      </c>
      <c r="BS44" t="s">
        <v>126</v>
      </c>
      <c r="BT44" t="s">
        <v>10</v>
      </c>
      <c r="BU44" s="164">
        <v>131</v>
      </c>
      <c r="BV44" s="164">
        <v>0</v>
      </c>
      <c r="BW44" s="164">
        <v>0</v>
      </c>
      <c r="BX44" s="164">
        <v>0</v>
      </c>
      <c r="BY44">
        <v>131</v>
      </c>
      <c r="BZ44">
        <v>43.666666666666664</v>
      </c>
      <c r="CA44">
        <v>49.666666666666664</v>
      </c>
      <c r="CB44"/>
      <c r="CC44">
        <v>3</v>
      </c>
      <c r="CD44">
        <v>0</v>
      </c>
      <c r="CE44">
        <v>0</v>
      </c>
      <c r="CF44">
        <v>0</v>
      </c>
      <c r="CG44">
        <v>3</v>
      </c>
    </row>
    <row r="45" spans="1:110" ht="18.95" customHeight="1" thickBot="1" x14ac:dyDescent="0.25">
      <c r="A45" s="13" t="s">
        <v>11</v>
      </c>
      <c r="B45" s="13" t="s">
        <v>12</v>
      </c>
      <c r="C45" s="13" t="s">
        <v>13</v>
      </c>
      <c r="D45" s="13" t="s">
        <v>24</v>
      </c>
      <c r="E45" s="14" t="s">
        <v>25</v>
      </c>
      <c r="F45" s="13">
        <v>1</v>
      </c>
      <c r="G45" s="13">
        <v>2</v>
      </c>
      <c r="H45" s="13">
        <v>3</v>
      </c>
      <c r="I45" s="13">
        <v>4</v>
      </c>
      <c r="J45" s="13" t="s">
        <v>22</v>
      </c>
      <c r="K45" s="14" t="s">
        <v>25</v>
      </c>
      <c r="L45" s="13">
        <v>1</v>
      </c>
      <c r="M45" s="13">
        <v>2</v>
      </c>
      <c r="N45" s="13">
        <v>3</v>
      </c>
      <c r="O45" s="13">
        <v>4</v>
      </c>
      <c r="P45" s="13" t="s">
        <v>22</v>
      </c>
      <c r="Q45" s="13" t="s">
        <v>26</v>
      </c>
      <c r="R45" s="14" t="s">
        <v>25</v>
      </c>
      <c r="S45" s="13">
        <v>1</v>
      </c>
      <c r="T45" s="13">
        <v>2</v>
      </c>
      <c r="U45" s="13">
        <v>3</v>
      </c>
      <c r="V45" s="13">
        <v>4</v>
      </c>
      <c r="W45" s="13" t="s">
        <v>22</v>
      </c>
      <c r="X45" s="13" t="s">
        <v>26</v>
      </c>
      <c r="Y45" s="14" t="s">
        <v>25</v>
      </c>
      <c r="Z45" s="13">
        <v>1</v>
      </c>
      <c r="AA45" s="13">
        <v>2</v>
      </c>
      <c r="AB45" s="13">
        <v>3</v>
      </c>
      <c r="AC45" s="13">
        <v>4</v>
      </c>
      <c r="AD45" s="13" t="s">
        <v>22</v>
      </c>
      <c r="AE45" s="13" t="s">
        <v>26</v>
      </c>
      <c r="AG45" s="79">
        <f t="shared" si="94"/>
        <v>0</v>
      </c>
      <c r="AH45" s="80">
        <f t="shared" si="94"/>
        <v>0</v>
      </c>
      <c r="AI45" s="80">
        <f t="shared" si="94"/>
        <v>0</v>
      </c>
      <c r="AJ45" s="80" t="str">
        <f t="shared" si="78"/>
        <v>REQUISTA</v>
      </c>
      <c r="AK45" s="79">
        <f t="shared" si="79"/>
        <v>0</v>
      </c>
      <c r="AL45" s="79">
        <f t="shared" si="80"/>
        <v>0</v>
      </c>
      <c r="AM45" s="79">
        <f t="shared" si="81"/>
        <v>0</v>
      </c>
      <c r="AN45" s="79">
        <f t="shared" si="82"/>
        <v>0</v>
      </c>
      <c r="AO45" s="79">
        <f>SUM(AK45:AN45)</f>
        <v>0</v>
      </c>
      <c r="AP45" s="81" t="e">
        <f>AO45/AW45</f>
        <v>#DIV/0!</v>
      </c>
      <c r="AQ45" s="81" t="e">
        <f>AP45+D81</f>
        <v>#DIV/0!</v>
      </c>
      <c r="AR45" s="80"/>
      <c r="AS45" s="80">
        <f t="shared" si="84"/>
        <v>0</v>
      </c>
      <c r="AT45" s="80">
        <f t="shared" si="85"/>
        <v>0</v>
      </c>
      <c r="AU45" s="80">
        <f t="shared" si="86"/>
        <v>0</v>
      </c>
      <c r="AV45" s="80">
        <f t="shared" si="87"/>
        <v>0</v>
      </c>
      <c r="AW45" s="80">
        <f>SUM(AS45:AV45)</f>
        <v>0</v>
      </c>
      <c r="AX45" s="82"/>
      <c r="AY45" t="s">
        <v>135</v>
      </c>
      <c r="AZ45" t="s">
        <v>116</v>
      </c>
      <c r="BA45" t="s">
        <v>91</v>
      </c>
      <c r="BB45" t="s">
        <v>5</v>
      </c>
      <c r="BC45" s="164">
        <v>130</v>
      </c>
      <c r="BD45" s="164">
        <v>144</v>
      </c>
      <c r="BE45" s="164">
        <v>124</v>
      </c>
      <c r="BF45" s="164">
        <v>119</v>
      </c>
      <c r="BG45">
        <v>517</v>
      </c>
      <c r="BH45">
        <v>43.083333333333336</v>
      </c>
      <c r="BI45">
        <v>49.083333333333336</v>
      </c>
      <c r="BJ45"/>
      <c r="BK45">
        <v>3</v>
      </c>
      <c r="BL45">
        <v>3</v>
      </c>
      <c r="BM45">
        <v>3</v>
      </c>
      <c r="BN45">
        <v>3</v>
      </c>
      <c r="BO45">
        <v>12</v>
      </c>
      <c r="BP45" s="270">
        <v>37</v>
      </c>
      <c r="BQ45" t="s">
        <v>135</v>
      </c>
      <c r="BR45" t="s">
        <v>210</v>
      </c>
      <c r="BS45" t="s">
        <v>211</v>
      </c>
      <c r="BT45" t="s">
        <v>166</v>
      </c>
      <c r="BU45" s="164">
        <v>0</v>
      </c>
      <c r="BV45" s="164">
        <v>0</v>
      </c>
      <c r="BW45" s="164">
        <v>127</v>
      </c>
      <c r="BX45" s="164">
        <v>0</v>
      </c>
      <c r="BY45">
        <v>127</v>
      </c>
      <c r="BZ45">
        <v>42.333333333333336</v>
      </c>
      <c r="CA45">
        <v>45.333333333333336</v>
      </c>
      <c r="CB45"/>
      <c r="CC45">
        <v>0</v>
      </c>
      <c r="CD45">
        <v>0</v>
      </c>
      <c r="CE45">
        <v>3</v>
      </c>
      <c r="CF45">
        <v>0</v>
      </c>
      <c r="CG45">
        <v>3</v>
      </c>
    </row>
    <row r="46" spans="1:110" ht="18.95" customHeight="1" thickTop="1" thickBot="1" x14ac:dyDescent="0.25">
      <c r="A46" s="151" t="s">
        <v>135</v>
      </c>
      <c r="B46" s="43" t="s">
        <v>196</v>
      </c>
      <c r="C46" s="43" t="s">
        <v>90</v>
      </c>
      <c r="D46" s="42">
        <v>7</v>
      </c>
      <c r="E46" s="39">
        <f>IF(F46&gt;0,D46*$E$44,0)</f>
        <v>21</v>
      </c>
      <c r="F46" s="48">
        <v>36</v>
      </c>
      <c r="G46" s="48">
        <v>40</v>
      </c>
      <c r="H46" s="48">
        <v>37</v>
      </c>
      <c r="I46" s="48"/>
      <c r="J46" s="137">
        <f t="shared" ref="J46:J54" si="95">F46+G46+H46+I46</f>
        <v>113</v>
      </c>
      <c r="K46" s="15">
        <f>IF(L46&gt;0,D46*$K$44,0)</f>
        <v>21</v>
      </c>
      <c r="L46" s="48">
        <v>34</v>
      </c>
      <c r="M46" s="48">
        <v>35</v>
      </c>
      <c r="N46" s="48">
        <v>24</v>
      </c>
      <c r="O46" s="48"/>
      <c r="P46" s="16">
        <f t="shared" ref="P46:P51" si="96">L46+M46+N46+O46</f>
        <v>93</v>
      </c>
      <c r="Q46" s="16">
        <f t="shared" ref="Q46:Q51" si="97">J46+P46</f>
        <v>206</v>
      </c>
      <c r="R46" s="15">
        <f>IF(S46&gt;0,D46*$R$44,0)</f>
        <v>21</v>
      </c>
      <c r="S46" s="123">
        <v>43</v>
      </c>
      <c r="T46" s="48">
        <v>46</v>
      </c>
      <c r="U46" s="48">
        <v>32</v>
      </c>
      <c r="V46" s="48"/>
      <c r="W46" s="16">
        <f t="shared" ref="W46:W51" si="98">S46+T46+U46+V46</f>
        <v>121</v>
      </c>
      <c r="X46" s="16">
        <f t="shared" ref="X46:X51" si="99">J46+P46+W46</f>
        <v>327</v>
      </c>
      <c r="Y46" s="15">
        <f>IF(Z46&gt;0,D46*$Y$44,0)</f>
        <v>21</v>
      </c>
      <c r="Z46" s="48">
        <v>42</v>
      </c>
      <c r="AA46" s="48">
        <v>42</v>
      </c>
      <c r="AB46" s="48">
        <v>48</v>
      </c>
      <c r="AC46" s="48"/>
      <c r="AD46" s="16">
        <f t="shared" ref="AD46:AD54" si="100">Z46+AA46+AB46+AC46</f>
        <v>132</v>
      </c>
      <c r="AE46" s="16">
        <f>J46+P46+W46+AD46</f>
        <v>459</v>
      </c>
      <c r="AG46" s="79">
        <f t="shared" si="94"/>
        <v>0</v>
      </c>
      <c r="AH46" s="80">
        <f t="shared" si="94"/>
        <v>0</v>
      </c>
      <c r="AI46" s="80">
        <f t="shared" si="94"/>
        <v>0</v>
      </c>
      <c r="AJ46" s="80" t="str">
        <f t="shared" si="78"/>
        <v>REQUISTA</v>
      </c>
      <c r="AK46" s="79">
        <f t="shared" si="79"/>
        <v>0</v>
      </c>
      <c r="AL46" s="79">
        <f t="shared" si="80"/>
        <v>0</v>
      </c>
      <c r="AM46" s="79">
        <f t="shared" si="81"/>
        <v>0</v>
      </c>
      <c r="AN46" s="79">
        <f t="shared" si="82"/>
        <v>0</v>
      </c>
      <c r="AO46" s="79">
        <f>SUM(AK46:AN46)</f>
        <v>0</v>
      </c>
      <c r="AP46" s="81" t="e">
        <f>AO46/AW46</f>
        <v>#DIV/0!</v>
      </c>
      <c r="AQ46" s="81" t="e">
        <f>AP46+D82</f>
        <v>#DIV/0!</v>
      </c>
      <c r="AR46" s="80"/>
      <c r="AS46" s="80">
        <f t="shared" si="84"/>
        <v>0</v>
      </c>
      <c r="AT46" s="80">
        <f t="shared" si="85"/>
        <v>0</v>
      </c>
      <c r="AU46" s="80">
        <f t="shared" si="86"/>
        <v>0</v>
      </c>
      <c r="AV46" s="80">
        <f t="shared" si="87"/>
        <v>0</v>
      </c>
      <c r="AW46" s="80">
        <f>SUM(AS46:AV46)</f>
        <v>0</v>
      </c>
      <c r="AX46" s="82"/>
      <c r="AY46" t="s">
        <v>135</v>
      </c>
      <c r="AZ46" t="s">
        <v>173</v>
      </c>
      <c r="BA46" t="s">
        <v>94</v>
      </c>
      <c r="BB46" t="s">
        <v>166</v>
      </c>
      <c r="BC46" s="164">
        <v>140</v>
      </c>
      <c r="BD46" s="164">
        <v>125</v>
      </c>
      <c r="BE46" s="164">
        <v>123</v>
      </c>
      <c r="BF46" s="164">
        <v>126</v>
      </c>
      <c r="BG46">
        <v>514</v>
      </c>
      <c r="BH46">
        <v>42.833333333333336</v>
      </c>
      <c r="BI46">
        <v>42.833333333333336</v>
      </c>
      <c r="BJ46"/>
      <c r="BK46">
        <v>3</v>
      </c>
      <c r="BL46">
        <v>3</v>
      </c>
      <c r="BM46">
        <v>3</v>
      </c>
      <c r="BN46">
        <v>3</v>
      </c>
      <c r="BO46">
        <v>12</v>
      </c>
      <c r="BP46" s="270">
        <v>38</v>
      </c>
      <c r="BQ46" s="173" t="s">
        <v>135</v>
      </c>
      <c r="BR46" s="82" t="s">
        <v>165</v>
      </c>
      <c r="BS46" s="82" t="s">
        <v>150</v>
      </c>
      <c r="BT46" s="82" t="s">
        <v>158</v>
      </c>
      <c r="BU46" s="173">
        <v>0</v>
      </c>
      <c r="BV46" s="173">
        <v>123</v>
      </c>
      <c r="BW46" s="173">
        <v>0</v>
      </c>
      <c r="BX46" s="173">
        <v>0</v>
      </c>
      <c r="BY46" s="173">
        <v>123</v>
      </c>
      <c r="BZ46" s="174">
        <v>41</v>
      </c>
      <c r="CA46" s="174">
        <v>45</v>
      </c>
      <c r="CB46" s="82"/>
      <c r="CC46" s="82">
        <v>0</v>
      </c>
      <c r="CD46" s="82">
        <v>3</v>
      </c>
      <c r="CE46" s="82">
        <v>0</v>
      </c>
      <c r="CF46" s="82">
        <v>0</v>
      </c>
      <c r="CG46" s="82">
        <v>3</v>
      </c>
    </row>
    <row r="47" spans="1:110" ht="18.95" customHeight="1" thickBot="1" x14ac:dyDescent="0.25">
      <c r="A47" s="152" t="s">
        <v>136</v>
      </c>
      <c r="B47" s="45" t="s">
        <v>196</v>
      </c>
      <c r="C47" s="45" t="s">
        <v>163</v>
      </c>
      <c r="D47" s="44">
        <v>14</v>
      </c>
      <c r="E47" s="40">
        <f t="shared" ref="E47:E54" si="101">IF(F47&gt;0,D47*$E$44,0)</f>
        <v>42</v>
      </c>
      <c r="F47" s="49">
        <v>36</v>
      </c>
      <c r="G47" s="49">
        <v>31</v>
      </c>
      <c r="H47" s="49">
        <v>31</v>
      </c>
      <c r="I47" s="49"/>
      <c r="J47" s="17">
        <f t="shared" si="95"/>
        <v>98</v>
      </c>
      <c r="K47" s="14">
        <f t="shared" ref="K47:K54" si="102">IF(L47&gt;0,D47*$K$44,0)</f>
        <v>42</v>
      </c>
      <c r="L47" s="49">
        <v>31</v>
      </c>
      <c r="M47" s="49">
        <v>28</v>
      </c>
      <c r="N47" s="49">
        <v>40</v>
      </c>
      <c r="O47" s="49"/>
      <c r="P47" s="17">
        <f t="shared" si="96"/>
        <v>99</v>
      </c>
      <c r="Q47" s="17">
        <f t="shared" si="97"/>
        <v>197</v>
      </c>
      <c r="R47" s="14">
        <f t="shared" ref="R47:R54" si="103">IF(S47&gt;0,D47*$R$44,0)</f>
        <v>0</v>
      </c>
      <c r="S47" s="49"/>
      <c r="T47" s="49"/>
      <c r="U47" s="49"/>
      <c r="V47" s="49"/>
      <c r="W47" s="17">
        <f t="shared" si="98"/>
        <v>0</v>
      </c>
      <c r="X47" s="17">
        <f t="shared" si="99"/>
        <v>197</v>
      </c>
      <c r="Y47" s="14">
        <f t="shared" ref="Y47:Y53" si="104">IF(Z47&gt;0,D47*$Y$44,0)</f>
        <v>42</v>
      </c>
      <c r="Z47" s="49">
        <v>39</v>
      </c>
      <c r="AA47" s="49">
        <v>36</v>
      </c>
      <c r="AB47" s="49">
        <v>39</v>
      </c>
      <c r="AC47" s="49"/>
      <c r="AD47" s="17">
        <f t="shared" si="100"/>
        <v>114</v>
      </c>
      <c r="AE47" s="17">
        <f>J47+P47+W47+AD47</f>
        <v>311</v>
      </c>
      <c r="AG47" s="79">
        <f t="shared" ref="AG47:AI47" si="105">A79</f>
        <v>0</v>
      </c>
      <c r="AH47" s="80">
        <f t="shared" si="105"/>
        <v>0</v>
      </c>
      <c r="AI47" s="80">
        <f t="shared" si="105"/>
        <v>0</v>
      </c>
      <c r="AJ47" s="80" t="str">
        <f t="shared" ref="AJ47" si="106">$B$62</f>
        <v>REQUISTA</v>
      </c>
      <c r="AK47" s="79">
        <f t="shared" ref="AK47" si="107">J79</f>
        <v>0</v>
      </c>
      <c r="AL47" s="79">
        <f t="shared" ref="AL47" si="108">P79</f>
        <v>0</v>
      </c>
      <c r="AM47" s="79">
        <f t="shared" ref="AM47" si="109">W79</f>
        <v>0</v>
      </c>
      <c r="AN47" s="79">
        <f t="shared" ref="AN47" si="110">AD79</f>
        <v>0</v>
      </c>
      <c r="AO47" s="79">
        <f t="shared" si="92"/>
        <v>0</v>
      </c>
      <c r="AP47" s="81" t="e">
        <f t="shared" si="93"/>
        <v>#DIV/0!</v>
      </c>
      <c r="AQ47" s="81" t="e">
        <f>AP47+D80</f>
        <v>#DIV/0!</v>
      </c>
      <c r="AR47" s="80"/>
      <c r="AS47" s="80">
        <f t="shared" ref="AS47" si="111">IF(AK47&gt;0,$H$62,0)</f>
        <v>0</v>
      </c>
      <c r="AT47" s="80">
        <f t="shared" ref="AT47" si="112">IF(AL47&gt;0,$N$62,0)</f>
        <v>0</v>
      </c>
      <c r="AU47" s="80">
        <f t="shared" ref="AU47" si="113">IF(AM47&gt;0,$U$62,0)</f>
        <v>0</v>
      </c>
      <c r="AV47" s="80">
        <f t="shared" ref="AV47" si="114">IF(AN47&gt;0,$AB$62,0)</f>
        <v>0</v>
      </c>
      <c r="AW47" s="80">
        <f t="shared" si="88"/>
        <v>0</v>
      </c>
      <c r="AX47" s="82"/>
      <c r="AY47" t="s">
        <v>135</v>
      </c>
      <c r="AZ47" t="s">
        <v>196</v>
      </c>
      <c r="BA47" t="s">
        <v>90</v>
      </c>
      <c r="BB47" t="s">
        <v>61</v>
      </c>
      <c r="BC47" s="164">
        <v>113</v>
      </c>
      <c r="BD47" s="164">
        <v>93</v>
      </c>
      <c r="BE47" s="164">
        <v>121</v>
      </c>
      <c r="BF47" s="164">
        <v>132</v>
      </c>
      <c r="BG47">
        <v>459</v>
      </c>
      <c r="BH47">
        <v>38.25</v>
      </c>
      <c r="BI47">
        <v>45.25</v>
      </c>
      <c r="BJ47"/>
      <c r="BK47">
        <v>3</v>
      </c>
      <c r="BL47">
        <v>3</v>
      </c>
      <c r="BM47">
        <v>3</v>
      </c>
      <c r="BN47">
        <v>3</v>
      </c>
      <c r="BO47">
        <v>12</v>
      </c>
      <c r="BP47" s="270">
        <v>39</v>
      </c>
      <c r="BQ47" t="s">
        <v>135</v>
      </c>
      <c r="BR47" t="s">
        <v>169</v>
      </c>
      <c r="BS47" t="s">
        <v>170</v>
      </c>
      <c r="BT47" t="s">
        <v>166</v>
      </c>
      <c r="BU47" s="164">
        <v>114</v>
      </c>
      <c r="BV47" s="164">
        <v>0</v>
      </c>
      <c r="BW47" s="164">
        <v>0</v>
      </c>
      <c r="BX47" s="164">
        <v>0</v>
      </c>
      <c r="BY47">
        <v>114</v>
      </c>
      <c r="BZ47">
        <v>38</v>
      </c>
      <c r="CA47">
        <v>45</v>
      </c>
      <c r="CB47"/>
      <c r="CC47">
        <v>3</v>
      </c>
      <c r="CD47">
        <v>0</v>
      </c>
      <c r="CE47">
        <v>0</v>
      </c>
      <c r="CF47">
        <v>0</v>
      </c>
      <c r="CG47">
        <v>3</v>
      </c>
    </row>
    <row r="48" spans="1:110" ht="18.95" customHeight="1" thickBot="1" x14ac:dyDescent="0.25">
      <c r="A48" s="152" t="s">
        <v>138</v>
      </c>
      <c r="B48" s="45" t="s">
        <v>197</v>
      </c>
      <c r="C48" s="45" t="s">
        <v>148</v>
      </c>
      <c r="D48" s="44">
        <v>14</v>
      </c>
      <c r="E48" s="40">
        <f t="shared" si="101"/>
        <v>42</v>
      </c>
      <c r="F48" s="49">
        <v>34</v>
      </c>
      <c r="G48" s="49">
        <v>38</v>
      </c>
      <c r="H48" s="49">
        <v>39</v>
      </c>
      <c r="I48" s="49"/>
      <c r="J48" s="17">
        <f t="shared" si="95"/>
        <v>111</v>
      </c>
      <c r="K48" s="14">
        <f t="shared" si="102"/>
        <v>0</v>
      </c>
      <c r="L48" s="49"/>
      <c r="M48" s="49"/>
      <c r="N48" s="49"/>
      <c r="O48" s="49"/>
      <c r="P48" s="17">
        <f t="shared" si="96"/>
        <v>0</v>
      </c>
      <c r="Q48" s="17">
        <f t="shared" si="97"/>
        <v>111</v>
      </c>
      <c r="R48" s="14">
        <f t="shared" si="103"/>
        <v>42</v>
      </c>
      <c r="S48" s="246">
        <v>32</v>
      </c>
      <c r="T48" s="246">
        <v>34</v>
      </c>
      <c r="U48" s="246">
        <v>39</v>
      </c>
      <c r="V48" s="49"/>
      <c r="W48" s="17">
        <f t="shared" si="98"/>
        <v>105</v>
      </c>
      <c r="X48" s="17">
        <f t="shared" si="99"/>
        <v>216</v>
      </c>
      <c r="Y48" s="14">
        <f t="shared" si="104"/>
        <v>0</v>
      </c>
      <c r="Z48" s="49"/>
      <c r="AA48" s="49"/>
      <c r="AB48" s="49"/>
      <c r="AC48" s="49"/>
      <c r="AD48" s="17">
        <f t="shared" si="100"/>
        <v>0</v>
      </c>
      <c r="AE48" s="17">
        <f>J48+P48+W48+AD48</f>
        <v>216</v>
      </c>
      <c r="AG48" s="79" t="str">
        <f>A90</f>
        <v>P</v>
      </c>
      <c r="AH48" s="80" t="str">
        <f>B90</f>
        <v>FASTRE</v>
      </c>
      <c r="AI48" s="80" t="str">
        <f>C90</f>
        <v>MICHEL</v>
      </c>
      <c r="AJ48" s="80" t="str">
        <f t="shared" ref="AJ48:AJ56" si="115">$B$87</f>
        <v>NAUCELLE</v>
      </c>
      <c r="AK48" s="79">
        <f>J90</f>
        <v>79</v>
      </c>
      <c r="AL48" s="79">
        <f>P90</f>
        <v>0</v>
      </c>
      <c r="AM48" s="79">
        <f>W90</f>
        <v>81</v>
      </c>
      <c r="AN48" s="79">
        <f>AD90</f>
        <v>0</v>
      </c>
      <c r="AO48" s="79">
        <f t="shared" ref="AO48:AO79" si="116">SUM(AK48:AN48)</f>
        <v>160</v>
      </c>
      <c r="AP48" s="81">
        <f t="shared" si="83"/>
        <v>26.666666666666668</v>
      </c>
      <c r="AQ48" s="81">
        <f t="shared" ref="AQ48:AQ55" si="117">AP48+D90</f>
        <v>40.666666666666671</v>
      </c>
      <c r="AR48" s="80"/>
      <c r="AS48" s="80">
        <f>IF(AK48&gt;0,$H$87,0)</f>
        <v>3</v>
      </c>
      <c r="AT48" s="80">
        <f>IF(AL48&gt;0,$N$87,0)</f>
        <v>0</v>
      </c>
      <c r="AU48" s="80">
        <f>IF(AM48&gt;0,$U$87,0)</f>
        <v>3</v>
      </c>
      <c r="AV48" s="80">
        <f>IF(AN48&gt;0,$AB$87,0)</f>
        <v>0</v>
      </c>
      <c r="AW48" s="80">
        <f>SUM(AS48:AV48)</f>
        <v>6</v>
      </c>
      <c r="AX48" s="82"/>
      <c r="AY48" t="s">
        <v>135</v>
      </c>
      <c r="AZ48" t="s">
        <v>200</v>
      </c>
      <c r="BA48" t="s">
        <v>127</v>
      </c>
      <c r="BB48" t="s">
        <v>83</v>
      </c>
      <c r="BC48" s="164">
        <v>120</v>
      </c>
      <c r="BD48" s="164">
        <v>98</v>
      </c>
      <c r="BE48" s="164">
        <v>112</v>
      </c>
      <c r="BF48" s="164">
        <v>119</v>
      </c>
      <c r="BG48">
        <v>449</v>
      </c>
      <c r="BH48">
        <v>37.416666666666664</v>
      </c>
      <c r="BI48">
        <v>44.416666666666664</v>
      </c>
      <c r="BJ48"/>
      <c r="BK48">
        <v>3</v>
      </c>
      <c r="BL48">
        <v>3</v>
      </c>
      <c r="BM48">
        <v>3</v>
      </c>
      <c r="BN48">
        <v>3</v>
      </c>
      <c r="BO48">
        <v>12</v>
      </c>
      <c r="BP48" s="270">
        <v>40</v>
      </c>
      <c r="BQ48" t="s">
        <v>135</v>
      </c>
      <c r="BR48" t="s">
        <v>189</v>
      </c>
      <c r="BS48" t="s">
        <v>190</v>
      </c>
      <c r="BT48" t="s">
        <v>53</v>
      </c>
      <c r="BU48" s="164">
        <v>0</v>
      </c>
      <c r="BV48" s="164">
        <v>113</v>
      </c>
      <c r="BW48" s="164">
        <v>0</v>
      </c>
      <c r="BX48" s="164">
        <v>0</v>
      </c>
      <c r="BY48">
        <v>113</v>
      </c>
      <c r="BZ48">
        <v>37.666666666666664</v>
      </c>
      <c r="CA48">
        <v>44.666666666666664</v>
      </c>
      <c r="CB48"/>
      <c r="CC48">
        <v>0</v>
      </c>
      <c r="CD48">
        <v>3</v>
      </c>
      <c r="CE48">
        <v>0</v>
      </c>
      <c r="CF48">
        <v>0</v>
      </c>
      <c r="CG48">
        <v>3</v>
      </c>
    </row>
    <row r="49" spans="1:85" ht="18.95" customHeight="1" thickBot="1" x14ac:dyDescent="0.25">
      <c r="A49" s="152" t="s">
        <v>135</v>
      </c>
      <c r="B49" s="45" t="s">
        <v>109</v>
      </c>
      <c r="C49" s="45" t="s">
        <v>110</v>
      </c>
      <c r="D49" s="44">
        <v>5</v>
      </c>
      <c r="E49" s="40">
        <f t="shared" si="101"/>
        <v>15</v>
      </c>
      <c r="F49" s="49">
        <v>48</v>
      </c>
      <c r="G49" s="49">
        <v>49</v>
      </c>
      <c r="H49" s="49">
        <v>53</v>
      </c>
      <c r="I49" s="49"/>
      <c r="J49" s="17">
        <f t="shared" si="95"/>
        <v>150</v>
      </c>
      <c r="K49" s="14">
        <f t="shared" si="102"/>
        <v>0</v>
      </c>
      <c r="L49" s="49"/>
      <c r="M49" s="49"/>
      <c r="N49" s="49"/>
      <c r="O49" s="49"/>
      <c r="P49" s="17">
        <f t="shared" si="96"/>
        <v>0</v>
      </c>
      <c r="Q49" s="17">
        <f t="shared" si="97"/>
        <v>150</v>
      </c>
      <c r="R49" s="14">
        <f t="shared" si="103"/>
        <v>0</v>
      </c>
      <c r="S49" s="49"/>
      <c r="T49" s="49"/>
      <c r="U49" s="49"/>
      <c r="V49" s="49"/>
      <c r="W49" s="17">
        <f t="shared" si="98"/>
        <v>0</v>
      </c>
      <c r="X49" s="17">
        <f t="shared" si="99"/>
        <v>150</v>
      </c>
      <c r="Y49" s="14">
        <f t="shared" si="104"/>
        <v>0</v>
      </c>
      <c r="Z49" s="49"/>
      <c r="AA49" s="49"/>
      <c r="AB49" s="49"/>
      <c r="AC49" s="49"/>
      <c r="AD49" s="17">
        <f t="shared" si="100"/>
        <v>0</v>
      </c>
      <c r="AE49" s="17">
        <f>J49+P49+W49+AD49</f>
        <v>150</v>
      </c>
      <c r="AG49" s="79" t="str">
        <f t="shared" ref="AG49:AG55" si="118">A91</f>
        <v>E</v>
      </c>
      <c r="AH49" s="80" t="str">
        <f t="shared" ref="AH49:AH55" si="119">B91</f>
        <v>ALLEGUEDE</v>
      </c>
      <c r="AI49" s="80" t="str">
        <f t="shared" ref="AI49:AI55" si="120">C91</f>
        <v>BENOIT</v>
      </c>
      <c r="AJ49" s="80" t="str">
        <f t="shared" si="115"/>
        <v>NAUCELLE</v>
      </c>
      <c r="AK49" s="79">
        <f t="shared" ref="AK49:AK55" si="121">J91</f>
        <v>0</v>
      </c>
      <c r="AL49" s="79">
        <f t="shared" ref="AL49:AL55" si="122">P91</f>
        <v>139</v>
      </c>
      <c r="AM49" s="79">
        <f t="shared" ref="AM49:AM55" si="123">W91</f>
        <v>0</v>
      </c>
      <c r="AN49" s="79">
        <f t="shared" ref="AN49:AN55" si="124">AD91</f>
        <v>0</v>
      </c>
      <c r="AO49" s="79">
        <f t="shared" si="116"/>
        <v>139</v>
      </c>
      <c r="AP49" s="81">
        <f t="shared" si="83"/>
        <v>46.333333333333336</v>
      </c>
      <c r="AQ49" s="81">
        <f t="shared" si="117"/>
        <v>51.333333333333336</v>
      </c>
      <c r="AR49" s="80"/>
      <c r="AS49" s="80">
        <f t="shared" ref="AS49:AS56" si="125">IF(AK49&gt;0,$H$87,0)</f>
        <v>0</v>
      </c>
      <c r="AT49" s="80">
        <f t="shared" ref="AT49:AT56" si="126">IF(AL49&gt;0,$N$87,0)</f>
        <v>3</v>
      </c>
      <c r="AU49" s="80">
        <f t="shared" ref="AU49:AU56" si="127">IF(AM49&gt;0,$U$87,0)</f>
        <v>0</v>
      </c>
      <c r="AV49" s="80">
        <f t="shared" ref="AV49:AV56" si="128">IF(AN49&gt;0,$AB$87,0)</f>
        <v>0</v>
      </c>
      <c r="AW49" s="80">
        <f t="shared" ref="AW49:AW56" si="129">SUM(AS49:AV49)</f>
        <v>3</v>
      </c>
      <c r="AX49" s="82"/>
      <c r="AY49" t="s">
        <v>135</v>
      </c>
      <c r="AZ49" t="s">
        <v>193</v>
      </c>
      <c r="BA49" t="s">
        <v>190</v>
      </c>
      <c r="BB49" t="s">
        <v>10</v>
      </c>
      <c r="BC49" s="164">
        <v>0</v>
      </c>
      <c r="BD49" s="164">
        <v>144</v>
      </c>
      <c r="BE49" s="164">
        <v>133</v>
      </c>
      <c r="BF49" s="164">
        <v>138</v>
      </c>
      <c r="BG49">
        <v>415</v>
      </c>
      <c r="BH49">
        <v>46.111111111111114</v>
      </c>
      <c r="BI49">
        <v>48.111111111111114</v>
      </c>
      <c r="BJ49"/>
      <c r="BK49">
        <v>0</v>
      </c>
      <c r="BL49">
        <v>3</v>
      </c>
      <c r="BM49">
        <v>3</v>
      </c>
      <c r="BN49">
        <v>3</v>
      </c>
      <c r="BO49">
        <v>9</v>
      </c>
      <c r="BP49" s="120">
        <v>41</v>
      </c>
      <c r="BQ49" s="64" t="s">
        <v>135</v>
      </c>
      <c r="BR49" s="64" t="s">
        <v>114</v>
      </c>
      <c r="BS49" s="64" t="s">
        <v>113</v>
      </c>
      <c r="BT49" s="64" t="s">
        <v>9</v>
      </c>
      <c r="BU49" s="162">
        <v>110</v>
      </c>
      <c r="BV49" s="162">
        <v>0</v>
      </c>
      <c r="BW49" s="162">
        <v>0</v>
      </c>
      <c r="BX49" s="162">
        <v>0</v>
      </c>
      <c r="BY49" s="162">
        <v>110</v>
      </c>
      <c r="BZ49" s="166">
        <v>36.666666666666664</v>
      </c>
      <c r="CA49" s="162">
        <v>43.666666666666664</v>
      </c>
      <c r="CC49" s="64">
        <v>3</v>
      </c>
      <c r="CD49" s="64">
        <v>0</v>
      </c>
      <c r="CE49" s="64">
        <v>0</v>
      </c>
      <c r="CF49" s="64">
        <v>0</v>
      </c>
      <c r="CG49" s="64">
        <v>3</v>
      </c>
    </row>
    <row r="50" spans="1:85" ht="18.95" customHeight="1" thickBot="1" x14ac:dyDescent="0.25">
      <c r="A50" s="152" t="s">
        <v>137</v>
      </c>
      <c r="B50" s="45" t="s">
        <v>198</v>
      </c>
      <c r="C50" s="45" t="s">
        <v>199</v>
      </c>
      <c r="D50" s="44">
        <v>20</v>
      </c>
      <c r="E50" s="40">
        <f t="shared" si="101"/>
        <v>0</v>
      </c>
      <c r="F50" s="49"/>
      <c r="G50" s="49"/>
      <c r="H50" s="49"/>
      <c r="I50" s="49"/>
      <c r="J50" s="17">
        <f>F50+G50+H50+I50</f>
        <v>0</v>
      </c>
      <c r="K50" s="14">
        <f t="shared" si="102"/>
        <v>60</v>
      </c>
      <c r="L50" s="49">
        <v>32</v>
      </c>
      <c r="M50" s="49">
        <v>28</v>
      </c>
      <c r="N50" s="49">
        <v>38</v>
      </c>
      <c r="O50" s="49"/>
      <c r="P50" s="17">
        <f t="shared" si="96"/>
        <v>98</v>
      </c>
      <c r="Q50" s="17">
        <f t="shared" si="97"/>
        <v>98</v>
      </c>
      <c r="R50" s="14">
        <f t="shared" si="103"/>
        <v>60</v>
      </c>
      <c r="S50" s="49">
        <v>37</v>
      </c>
      <c r="T50" s="49">
        <v>29</v>
      </c>
      <c r="U50" s="49">
        <v>31</v>
      </c>
      <c r="V50" s="49"/>
      <c r="W50" s="17">
        <f t="shared" si="98"/>
        <v>97</v>
      </c>
      <c r="X50" s="17">
        <f t="shared" si="99"/>
        <v>195</v>
      </c>
      <c r="Y50" s="14">
        <f t="shared" si="104"/>
        <v>60</v>
      </c>
      <c r="Z50" s="49">
        <v>37</v>
      </c>
      <c r="AA50" s="49">
        <v>35</v>
      </c>
      <c r="AB50" s="49">
        <v>30</v>
      </c>
      <c r="AC50" s="49"/>
      <c r="AD50" s="17">
        <f t="shared" si="100"/>
        <v>102</v>
      </c>
      <c r="AE50" s="17">
        <f>Q50+W50+AD50</f>
        <v>297</v>
      </c>
      <c r="AG50" s="79" t="str">
        <f t="shared" si="118"/>
        <v>P</v>
      </c>
      <c r="AH50" s="80" t="str">
        <f t="shared" si="119"/>
        <v>FOUCRAS</v>
      </c>
      <c r="AI50" s="80" t="str">
        <f t="shared" si="120"/>
        <v>BERNARD</v>
      </c>
      <c r="AJ50" s="80" t="str">
        <f t="shared" si="115"/>
        <v>NAUCELLE</v>
      </c>
      <c r="AK50" s="79">
        <f t="shared" si="121"/>
        <v>65</v>
      </c>
      <c r="AL50" s="79">
        <f t="shared" si="122"/>
        <v>0</v>
      </c>
      <c r="AM50" s="79">
        <f t="shared" si="123"/>
        <v>84</v>
      </c>
      <c r="AN50" s="79">
        <f t="shared" si="124"/>
        <v>0</v>
      </c>
      <c r="AO50" s="79">
        <f t="shared" si="116"/>
        <v>149</v>
      </c>
      <c r="AP50" s="81">
        <f t="shared" si="83"/>
        <v>24.833333333333332</v>
      </c>
      <c r="AQ50" s="81">
        <f t="shared" si="117"/>
        <v>43.833333333333329</v>
      </c>
      <c r="AR50" s="80"/>
      <c r="AS50" s="80">
        <f t="shared" si="125"/>
        <v>3</v>
      </c>
      <c r="AT50" s="80">
        <f t="shared" si="126"/>
        <v>0</v>
      </c>
      <c r="AU50" s="80">
        <f t="shared" si="127"/>
        <v>3</v>
      </c>
      <c r="AV50" s="80">
        <f t="shared" si="128"/>
        <v>0</v>
      </c>
      <c r="AW50" s="80">
        <f t="shared" si="129"/>
        <v>6</v>
      </c>
      <c r="AX50" s="82"/>
      <c r="AY50" t="s">
        <v>135</v>
      </c>
      <c r="AZ50" t="s">
        <v>177</v>
      </c>
      <c r="BA50" t="s">
        <v>178</v>
      </c>
      <c r="BB50" t="s">
        <v>166</v>
      </c>
      <c r="BC50" s="164">
        <v>0</v>
      </c>
      <c r="BD50" s="164">
        <v>137</v>
      </c>
      <c r="BE50" s="164">
        <v>141</v>
      </c>
      <c r="BF50" s="164">
        <v>137</v>
      </c>
      <c r="BG50">
        <v>415</v>
      </c>
      <c r="BH50">
        <v>46.111111111111114</v>
      </c>
      <c r="BI50">
        <v>48.111111111111114</v>
      </c>
      <c r="BJ50"/>
      <c r="BK50">
        <v>0</v>
      </c>
      <c r="BL50">
        <v>3</v>
      </c>
      <c r="BM50">
        <v>3</v>
      </c>
      <c r="BN50">
        <v>3</v>
      </c>
      <c r="BO50">
        <v>9</v>
      </c>
      <c r="BP50" s="120">
        <v>42</v>
      </c>
      <c r="BQ50" t="s">
        <v>135</v>
      </c>
      <c r="BR50" t="s">
        <v>217</v>
      </c>
      <c r="BS50" t="s">
        <v>218</v>
      </c>
      <c r="BT50" t="s">
        <v>55</v>
      </c>
      <c r="BU50" s="164">
        <v>0</v>
      </c>
      <c r="BV50" s="164">
        <v>0</v>
      </c>
      <c r="BW50" s="164">
        <v>105</v>
      </c>
      <c r="BX50" s="164">
        <v>0</v>
      </c>
      <c r="BY50">
        <v>105</v>
      </c>
      <c r="BZ50">
        <v>35</v>
      </c>
      <c r="CA50">
        <v>35</v>
      </c>
      <c r="CB50"/>
      <c r="CC50">
        <v>0</v>
      </c>
      <c r="CD50">
        <v>0</v>
      </c>
      <c r="CE50">
        <v>3</v>
      </c>
      <c r="CF50">
        <v>0</v>
      </c>
      <c r="CG50">
        <v>3</v>
      </c>
    </row>
    <row r="51" spans="1:85" ht="18.95" customHeight="1" thickBot="1" x14ac:dyDescent="0.25">
      <c r="A51" s="152" t="s">
        <v>136</v>
      </c>
      <c r="B51" s="45" t="s">
        <v>108</v>
      </c>
      <c r="C51" s="45" t="s">
        <v>90</v>
      </c>
      <c r="D51" s="44">
        <v>9</v>
      </c>
      <c r="E51" s="40">
        <f t="shared" si="101"/>
        <v>0</v>
      </c>
      <c r="F51" s="49"/>
      <c r="G51" s="49"/>
      <c r="H51" s="49"/>
      <c r="I51" s="49"/>
      <c r="J51" s="17">
        <f t="shared" si="95"/>
        <v>0</v>
      </c>
      <c r="K51" s="14">
        <f t="shared" si="102"/>
        <v>27</v>
      </c>
      <c r="L51" s="49">
        <v>36</v>
      </c>
      <c r="M51" s="49">
        <v>40</v>
      </c>
      <c r="N51" s="49">
        <v>33</v>
      </c>
      <c r="O51" s="49"/>
      <c r="P51" s="17">
        <f t="shared" si="96"/>
        <v>109</v>
      </c>
      <c r="Q51" s="17">
        <f t="shared" si="97"/>
        <v>109</v>
      </c>
      <c r="R51" s="14">
        <f t="shared" si="103"/>
        <v>27</v>
      </c>
      <c r="S51" s="49">
        <v>35</v>
      </c>
      <c r="T51" s="49">
        <v>37</v>
      </c>
      <c r="U51" s="49">
        <v>35</v>
      </c>
      <c r="V51" s="49"/>
      <c r="W51" s="17">
        <f t="shared" si="98"/>
        <v>107</v>
      </c>
      <c r="X51" s="17">
        <f t="shared" si="99"/>
        <v>216</v>
      </c>
      <c r="Y51" s="14">
        <f t="shared" si="104"/>
        <v>27</v>
      </c>
      <c r="Z51" s="49">
        <v>34</v>
      </c>
      <c r="AA51" s="49">
        <v>43</v>
      </c>
      <c r="AB51" s="49">
        <v>34</v>
      </c>
      <c r="AC51" s="49"/>
      <c r="AD51" s="17">
        <f t="shared" si="100"/>
        <v>111</v>
      </c>
      <c r="AE51" s="17">
        <f>Q51+W51+AD51</f>
        <v>327</v>
      </c>
      <c r="AG51" s="79" t="str">
        <f t="shared" si="118"/>
        <v>E</v>
      </c>
      <c r="AH51" s="80" t="str">
        <f t="shared" si="119"/>
        <v>REVEZ-GUERRERO</v>
      </c>
      <c r="AI51" s="80" t="str">
        <f t="shared" si="120"/>
        <v>ALEXANDRE</v>
      </c>
      <c r="AJ51" s="80" t="str">
        <f t="shared" si="115"/>
        <v>NAUCELLE</v>
      </c>
      <c r="AK51" s="79">
        <f t="shared" si="121"/>
        <v>0</v>
      </c>
      <c r="AL51" s="79">
        <f t="shared" si="122"/>
        <v>131</v>
      </c>
      <c r="AM51" s="79">
        <f t="shared" si="123"/>
        <v>0</v>
      </c>
      <c r="AN51" s="79">
        <f t="shared" si="124"/>
        <v>0</v>
      </c>
      <c r="AO51" s="79">
        <f t="shared" si="116"/>
        <v>131</v>
      </c>
      <c r="AP51" s="81">
        <f t="shared" si="83"/>
        <v>43.666666666666664</v>
      </c>
      <c r="AQ51" s="81">
        <f t="shared" si="117"/>
        <v>50.666666666666664</v>
      </c>
      <c r="AR51" s="80"/>
      <c r="AS51" s="80">
        <f t="shared" si="125"/>
        <v>0</v>
      </c>
      <c r="AT51" s="80">
        <f t="shared" si="126"/>
        <v>3</v>
      </c>
      <c r="AU51" s="80">
        <f t="shared" si="127"/>
        <v>0</v>
      </c>
      <c r="AV51" s="80">
        <f t="shared" si="128"/>
        <v>0</v>
      </c>
      <c r="AW51" s="80">
        <f t="shared" si="129"/>
        <v>3</v>
      </c>
      <c r="AX51" s="82"/>
      <c r="AY51" t="s">
        <v>135</v>
      </c>
      <c r="AZ51" t="s">
        <v>117</v>
      </c>
      <c r="BA51" t="s">
        <v>118</v>
      </c>
      <c r="BB51" t="s">
        <v>5</v>
      </c>
      <c r="BC51" s="164">
        <v>133</v>
      </c>
      <c r="BD51" s="164">
        <v>135</v>
      </c>
      <c r="BE51" s="164">
        <v>0</v>
      </c>
      <c r="BF51" s="164">
        <v>130</v>
      </c>
      <c r="BG51">
        <v>398</v>
      </c>
      <c r="BH51">
        <v>44.222222222222221</v>
      </c>
      <c r="BI51">
        <v>49.222222222222221</v>
      </c>
      <c r="BJ51"/>
      <c r="BK51">
        <v>3</v>
      </c>
      <c r="BL51">
        <v>3</v>
      </c>
      <c r="BM51">
        <v>0</v>
      </c>
      <c r="BN51">
        <v>3</v>
      </c>
      <c r="BO51">
        <v>9</v>
      </c>
      <c r="BP51" s="270">
        <v>43</v>
      </c>
      <c r="BQ51" s="67"/>
      <c r="BU51" s="67"/>
      <c r="BV51" s="67"/>
      <c r="BW51" s="67"/>
      <c r="BX51" s="67"/>
      <c r="BY51" s="67"/>
    </row>
    <row r="52" spans="1:85" ht="18.95" customHeight="1" thickBot="1" x14ac:dyDescent="0.25">
      <c r="A52" s="152"/>
      <c r="B52" s="45"/>
      <c r="C52" s="45"/>
      <c r="D52" s="44"/>
      <c r="E52" s="40">
        <f t="shared" si="101"/>
        <v>0</v>
      </c>
      <c r="F52" s="127"/>
      <c r="G52" s="127"/>
      <c r="H52" s="127"/>
      <c r="I52" s="127"/>
      <c r="J52" s="17">
        <f t="shared" si="95"/>
        <v>0</v>
      </c>
      <c r="K52" s="14">
        <f t="shared" si="102"/>
        <v>0</v>
      </c>
      <c r="L52" s="127"/>
      <c r="M52" s="127"/>
      <c r="N52" s="127"/>
      <c r="O52" s="127"/>
      <c r="P52" s="17">
        <f>L52+M52+N52+O52</f>
        <v>0</v>
      </c>
      <c r="Q52" s="17">
        <f>J52+P52</f>
        <v>0</v>
      </c>
      <c r="R52" s="14">
        <f t="shared" si="103"/>
        <v>0</v>
      </c>
      <c r="S52" s="127"/>
      <c r="T52" s="127"/>
      <c r="U52" s="127"/>
      <c r="V52" s="127"/>
      <c r="W52" s="17">
        <f>S52+T52+U52+V52</f>
        <v>0</v>
      </c>
      <c r="X52" s="17">
        <f>J52+P52+W52</f>
        <v>0</v>
      </c>
      <c r="Y52" s="14">
        <f t="shared" si="104"/>
        <v>0</v>
      </c>
      <c r="Z52" s="49"/>
      <c r="AA52" s="49"/>
      <c r="AB52" s="49"/>
      <c r="AC52" s="49"/>
      <c r="AD52" s="17">
        <f t="shared" si="100"/>
        <v>0</v>
      </c>
      <c r="AE52" s="17">
        <f>Q52+W52+AD52</f>
        <v>0</v>
      </c>
      <c r="AG52" s="79" t="str">
        <f t="shared" si="118"/>
        <v>S</v>
      </c>
      <c r="AH52" s="80" t="str">
        <f t="shared" si="119"/>
        <v>ROUGIE</v>
      </c>
      <c r="AI52" s="80" t="str">
        <f t="shared" si="120"/>
        <v>GUILLAUME</v>
      </c>
      <c r="AJ52" s="80" t="str">
        <f t="shared" si="115"/>
        <v>NAUCELLE</v>
      </c>
      <c r="AK52" s="79">
        <f t="shared" si="121"/>
        <v>101</v>
      </c>
      <c r="AL52" s="79">
        <f t="shared" si="122"/>
        <v>0</v>
      </c>
      <c r="AM52" s="79">
        <f t="shared" si="123"/>
        <v>0</v>
      </c>
      <c r="AN52" s="79">
        <f t="shared" si="124"/>
        <v>0</v>
      </c>
      <c r="AO52" s="79">
        <f t="shared" si="116"/>
        <v>101</v>
      </c>
      <c r="AP52" s="81">
        <f t="shared" si="83"/>
        <v>33.666666666666664</v>
      </c>
      <c r="AQ52" s="81">
        <f t="shared" si="117"/>
        <v>43.666666666666664</v>
      </c>
      <c r="AR52" s="80"/>
      <c r="AS52" s="80">
        <f t="shared" si="125"/>
        <v>3</v>
      </c>
      <c r="AT52" s="80">
        <f t="shared" si="126"/>
        <v>0</v>
      </c>
      <c r="AU52" s="80">
        <f t="shared" si="127"/>
        <v>0</v>
      </c>
      <c r="AV52" s="80">
        <f t="shared" si="128"/>
        <v>0</v>
      </c>
      <c r="AW52" s="80">
        <f t="shared" si="129"/>
        <v>3</v>
      </c>
      <c r="AX52" s="82"/>
      <c r="AY52" t="s">
        <v>135</v>
      </c>
      <c r="AZ52" t="s">
        <v>151</v>
      </c>
      <c r="BA52" t="s">
        <v>152</v>
      </c>
      <c r="BB52" t="s">
        <v>55</v>
      </c>
      <c r="BC52" s="164">
        <v>125</v>
      </c>
      <c r="BD52" s="164">
        <v>129</v>
      </c>
      <c r="BE52" s="164">
        <v>0</v>
      </c>
      <c r="BF52" s="164">
        <v>116</v>
      </c>
      <c r="BG52">
        <v>370</v>
      </c>
      <c r="BH52">
        <v>41.111111111111114</v>
      </c>
      <c r="BI52">
        <v>47.111111111111114</v>
      </c>
      <c r="BJ52"/>
      <c r="BK52">
        <v>3</v>
      </c>
      <c r="BL52">
        <v>3</v>
      </c>
      <c r="BM52">
        <v>0</v>
      </c>
      <c r="BN52">
        <v>3</v>
      </c>
      <c r="BO52">
        <v>9</v>
      </c>
      <c r="BP52" s="270">
        <v>44</v>
      </c>
      <c r="BQ52" s="67"/>
      <c r="BU52" s="67"/>
      <c r="BV52" s="67"/>
      <c r="BW52" s="67"/>
      <c r="BX52" s="67"/>
      <c r="BY52" s="67"/>
    </row>
    <row r="53" spans="1:85" ht="18.95" customHeight="1" thickBot="1" x14ac:dyDescent="0.25">
      <c r="A53" s="152"/>
      <c r="B53" s="125"/>
      <c r="C53" s="125"/>
      <c r="D53" s="44"/>
      <c r="E53" s="40">
        <f t="shared" si="101"/>
        <v>0</v>
      </c>
      <c r="F53" s="127"/>
      <c r="G53" s="127"/>
      <c r="H53" s="127"/>
      <c r="I53" s="127"/>
      <c r="J53" s="17">
        <f t="shared" si="95"/>
        <v>0</v>
      </c>
      <c r="K53" s="14">
        <f t="shared" si="102"/>
        <v>0</v>
      </c>
      <c r="L53" s="127"/>
      <c r="M53" s="127"/>
      <c r="N53" s="127"/>
      <c r="O53" s="127"/>
      <c r="P53" s="128"/>
      <c r="Q53" s="128"/>
      <c r="R53" s="14">
        <f t="shared" si="103"/>
        <v>0</v>
      </c>
      <c r="S53" s="127"/>
      <c r="T53" s="127"/>
      <c r="U53" s="127"/>
      <c r="V53" s="127"/>
      <c r="W53" s="128">
        <f>S53+T53+U53+V53</f>
        <v>0</v>
      </c>
      <c r="X53" s="128"/>
      <c r="Y53" s="14">
        <f t="shared" si="104"/>
        <v>0</v>
      </c>
      <c r="Z53" s="127"/>
      <c r="AA53" s="127"/>
      <c r="AB53" s="127"/>
      <c r="AC53" s="127"/>
      <c r="AD53" s="128">
        <f>Z53+AA53+AB53+AC53</f>
        <v>0</v>
      </c>
      <c r="AE53" s="128"/>
      <c r="AG53" s="79" t="str">
        <f t="shared" si="118"/>
        <v>S</v>
      </c>
      <c r="AH53" s="80" t="str">
        <f t="shared" si="119"/>
        <v>FRAYSSE</v>
      </c>
      <c r="AI53" s="80" t="str">
        <f t="shared" si="120"/>
        <v>JEROME</v>
      </c>
      <c r="AJ53" s="80" t="str">
        <f t="shared" si="115"/>
        <v>NAUCELLE</v>
      </c>
      <c r="AK53" s="79">
        <f t="shared" si="121"/>
        <v>114</v>
      </c>
      <c r="AL53" s="79">
        <f t="shared" si="122"/>
        <v>0</v>
      </c>
      <c r="AM53" s="79">
        <f t="shared" si="123"/>
        <v>0</v>
      </c>
      <c r="AN53" s="79">
        <f t="shared" si="124"/>
        <v>0</v>
      </c>
      <c r="AO53" s="79">
        <f t="shared" si="116"/>
        <v>114</v>
      </c>
      <c r="AP53" s="81">
        <f t="shared" si="83"/>
        <v>38</v>
      </c>
      <c r="AQ53" s="81">
        <f t="shared" si="117"/>
        <v>51</v>
      </c>
      <c r="AR53" s="80"/>
      <c r="AS53" s="80">
        <f t="shared" si="125"/>
        <v>3</v>
      </c>
      <c r="AT53" s="80">
        <f t="shared" si="126"/>
        <v>0</v>
      </c>
      <c r="AU53" s="80">
        <f t="shared" si="127"/>
        <v>0</v>
      </c>
      <c r="AV53" s="80">
        <f t="shared" si="128"/>
        <v>0</v>
      </c>
      <c r="AW53" s="80">
        <f t="shared" si="129"/>
        <v>3</v>
      </c>
      <c r="AX53" s="82"/>
      <c r="AY53" t="s">
        <v>135</v>
      </c>
      <c r="AZ53" t="s">
        <v>147</v>
      </c>
      <c r="BA53" t="s">
        <v>148</v>
      </c>
      <c r="BB53" t="s">
        <v>55</v>
      </c>
      <c r="BC53" s="164">
        <v>115</v>
      </c>
      <c r="BD53" s="164">
        <v>112</v>
      </c>
      <c r="BE53" s="164">
        <v>120</v>
      </c>
      <c r="BF53" s="164">
        <v>0</v>
      </c>
      <c r="BG53">
        <v>347</v>
      </c>
      <c r="BH53">
        <v>38.555555555555557</v>
      </c>
      <c r="BI53">
        <v>45.555555555555557</v>
      </c>
      <c r="BJ53"/>
      <c r="BK53">
        <v>3</v>
      </c>
      <c r="BL53">
        <v>3</v>
      </c>
      <c r="BM53">
        <v>3</v>
      </c>
      <c r="BN53">
        <v>0</v>
      </c>
      <c r="BO53">
        <v>9</v>
      </c>
      <c r="BP53" s="270">
        <v>45</v>
      </c>
      <c r="BQ53" s="67"/>
      <c r="BU53" s="67"/>
      <c r="BV53" s="67"/>
      <c r="BW53" s="67"/>
      <c r="BX53" s="67"/>
      <c r="BY53" s="67"/>
    </row>
    <row r="54" spans="1:85" ht="18.95" customHeight="1" thickBot="1" x14ac:dyDescent="0.25">
      <c r="A54" s="154"/>
      <c r="B54" s="47"/>
      <c r="C54" s="47"/>
      <c r="D54" s="46"/>
      <c r="E54" s="41">
        <f t="shared" si="101"/>
        <v>0</v>
      </c>
      <c r="F54" s="50"/>
      <c r="G54" s="50"/>
      <c r="H54" s="50"/>
      <c r="I54" s="50">
        <v>0</v>
      </c>
      <c r="J54" s="17">
        <f t="shared" si="95"/>
        <v>0</v>
      </c>
      <c r="K54" s="18">
        <f t="shared" si="102"/>
        <v>0</v>
      </c>
      <c r="L54" s="50"/>
      <c r="M54" s="50"/>
      <c r="N54" s="50"/>
      <c r="O54" s="50"/>
      <c r="P54" s="19">
        <f>L54+M54+N54+O54</f>
        <v>0</v>
      </c>
      <c r="Q54" s="19">
        <f>J54+P54</f>
        <v>0</v>
      </c>
      <c r="R54" s="18">
        <f t="shared" si="103"/>
        <v>0</v>
      </c>
      <c r="S54" s="50"/>
      <c r="T54" s="50"/>
      <c r="U54" s="50"/>
      <c r="V54" s="50"/>
      <c r="W54" s="19">
        <f>S54+T54+U54+V54</f>
        <v>0</v>
      </c>
      <c r="X54" s="19">
        <f>J54+P54+W54</f>
        <v>0</v>
      </c>
      <c r="Y54" s="18">
        <f>IF(Z54&gt;0,D54*$Y$44,0)</f>
        <v>0</v>
      </c>
      <c r="Z54" s="50"/>
      <c r="AA54" s="50"/>
      <c r="AB54" s="50"/>
      <c r="AC54" s="50"/>
      <c r="AD54" s="19">
        <f t="shared" si="100"/>
        <v>0</v>
      </c>
      <c r="AE54" s="19">
        <f>Q54+W54+AD54</f>
        <v>0</v>
      </c>
      <c r="AG54" s="79" t="str">
        <f t="shared" si="118"/>
        <v>F</v>
      </c>
      <c r="AH54" s="80" t="str">
        <f t="shared" si="119"/>
        <v>TREBOSC</v>
      </c>
      <c r="AI54" s="80" t="str">
        <f t="shared" si="120"/>
        <v>ELODIE</v>
      </c>
      <c r="AJ54" s="80" t="str">
        <f t="shared" si="115"/>
        <v>NAUCELLE</v>
      </c>
      <c r="AK54" s="79">
        <f t="shared" si="121"/>
        <v>0</v>
      </c>
      <c r="AL54" s="79">
        <f t="shared" si="122"/>
        <v>103</v>
      </c>
      <c r="AM54" s="79">
        <f t="shared" si="123"/>
        <v>0</v>
      </c>
      <c r="AN54" s="79">
        <f t="shared" si="124"/>
        <v>0</v>
      </c>
      <c r="AO54" s="79">
        <f t="shared" si="116"/>
        <v>103</v>
      </c>
      <c r="AP54" s="81">
        <f t="shared" si="83"/>
        <v>34.333333333333336</v>
      </c>
      <c r="AQ54" s="81">
        <f t="shared" si="117"/>
        <v>46.333333333333336</v>
      </c>
      <c r="AR54" s="80"/>
      <c r="AS54" s="80">
        <f t="shared" si="125"/>
        <v>0</v>
      </c>
      <c r="AT54" s="80">
        <f t="shared" si="126"/>
        <v>3</v>
      </c>
      <c r="AU54" s="80">
        <f t="shared" si="127"/>
        <v>0</v>
      </c>
      <c r="AV54" s="80">
        <f t="shared" si="128"/>
        <v>0</v>
      </c>
      <c r="AW54" s="80">
        <f t="shared" si="129"/>
        <v>3</v>
      </c>
      <c r="AX54" s="82"/>
      <c r="AY54" t="s">
        <v>135</v>
      </c>
      <c r="AZ54" t="s">
        <v>162</v>
      </c>
      <c r="BA54" t="s">
        <v>163</v>
      </c>
      <c r="BB54" t="s">
        <v>158</v>
      </c>
      <c r="BC54" s="164">
        <v>154</v>
      </c>
      <c r="BD54" s="164">
        <v>128</v>
      </c>
      <c r="BE54" s="164">
        <v>0</v>
      </c>
      <c r="BF54" s="164">
        <v>0</v>
      </c>
      <c r="BG54">
        <v>282</v>
      </c>
      <c r="BH54">
        <v>47</v>
      </c>
      <c r="BI54">
        <v>51</v>
      </c>
      <c r="BJ54"/>
      <c r="BK54">
        <v>3</v>
      </c>
      <c r="BL54">
        <v>3</v>
      </c>
      <c r="BM54">
        <v>0</v>
      </c>
      <c r="BN54">
        <v>0</v>
      </c>
      <c r="BO54">
        <v>6</v>
      </c>
      <c r="BP54"/>
      <c r="BQ54" s="67"/>
      <c r="BU54" s="67"/>
      <c r="BV54" s="67"/>
      <c r="BW54" s="67"/>
      <c r="BX54" s="67"/>
      <c r="BY54" s="67"/>
    </row>
    <row r="55" spans="1:85" ht="18.95" customHeight="1" thickTop="1" x14ac:dyDescent="0.2">
      <c r="A55" s="30" t="s">
        <v>57</v>
      </c>
      <c r="B55" s="17"/>
      <c r="C55" s="20"/>
      <c r="D55" s="8">
        <v>0</v>
      </c>
      <c r="E55" s="132">
        <f>SUM(E46:E54)</f>
        <v>120</v>
      </c>
      <c r="F55" s="16">
        <f>SUM(F46:F54)</f>
        <v>154</v>
      </c>
      <c r="G55" s="147">
        <f>SUM(G46:G54)</f>
        <v>158</v>
      </c>
      <c r="H55" s="8">
        <f>SUM(H46:H54)</f>
        <v>160</v>
      </c>
      <c r="I55" s="17">
        <f>I46+I47+I48+I49+I50+I51+I53+I54</f>
        <v>0</v>
      </c>
      <c r="J55" s="16" t="s">
        <v>52</v>
      </c>
      <c r="K55" s="149">
        <f>SUM(K46:K54)</f>
        <v>150</v>
      </c>
      <c r="L55" s="16">
        <f>SUM(L46:L54)</f>
        <v>133</v>
      </c>
      <c r="M55" s="147">
        <f>SUM(M46:M54)</f>
        <v>131</v>
      </c>
      <c r="N55" s="147">
        <f>SUM(N46:N54)</f>
        <v>135</v>
      </c>
      <c r="O55" s="16">
        <f>O46+O47+O48+O49+O50+O51+O53+O54</f>
        <v>0</v>
      </c>
      <c r="P55" s="16"/>
      <c r="Q55" s="16"/>
      <c r="R55" s="149">
        <f>SUM(R46:R54)</f>
        <v>150</v>
      </c>
      <c r="S55" s="16">
        <f>SUM(S46:S54)</f>
        <v>147</v>
      </c>
      <c r="T55" s="147">
        <f>SUM(T46:T54)</f>
        <v>146</v>
      </c>
      <c r="U55" s="147">
        <f>SUM(U46:U54)</f>
        <v>137</v>
      </c>
      <c r="V55" s="16">
        <f>V46+V47+V48+V49+V50+V51+V53+V54</f>
        <v>0</v>
      </c>
      <c r="W55" s="16"/>
      <c r="X55" s="16"/>
      <c r="Y55" s="149">
        <f>SUM(Y46:Y54)</f>
        <v>150</v>
      </c>
      <c r="Z55" s="16">
        <f>SUM(Z46:Z54)</f>
        <v>152</v>
      </c>
      <c r="AA55" s="147">
        <f>SUM(AA46:AA54)</f>
        <v>156</v>
      </c>
      <c r="AB55" s="147">
        <f>SUM(AB46:AB54)</f>
        <v>151</v>
      </c>
      <c r="AC55" s="17">
        <f>AC46+AC47+AC48+AC49+AC50+AC51+AC52+AC54</f>
        <v>0</v>
      </c>
      <c r="AD55" s="17"/>
      <c r="AE55" s="17"/>
      <c r="AG55" s="79" t="str">
        <f t="shared" si="118"/>
        <v>E</v>
      </c>
      <c r="AH55" s="80" t="str">
        <f t="shared" si="119"/>
        <v>VEDOVATO</v>
      </c>
      <c r="AI55" s="80" t="str">
        <f t="shared" si="120"/>
        <v>CHRISTOPHE</v>
      </c>
      <c r="AJ55" s="80" t="str">
        <f t="shared" si="115"/>
        <v>NAUCELLE</v>
      </c>
      <c r="AK55" s="79">
        <f t="shared" si="121"/>
        <v>0</v>
      </c>
      <c r="AL55" s="79">
        <f t="shared" si="122"/>
        <v>113</v>
      </c>
      <c r="AM55" s="79">
        <f t="shared" si="123"/>
        <v>0</v>
      </c>
      <c r="AN55" s="79">
        <f t="shared" si="124"/>
        <v>0</v>
      </c>
      <c r="AO55" s="79">
        <f>SUM(AK55:AN55)</f>
        <v>113</v>
      </c>
      <c r="AP55" s="81">
        <f>AO55/AW55</f>
        <v>37.666666666666664</v>
      </c>
      <c r="AQ55" s="81">
        <f t="shared" si="117"/>
        <v>44.666666666666664</v>
      </c>
      <c r="AR55" s="80"/>
      <c r="AS55" s="80">
        <f t="shared" si="125"/>
        <v>0</v>
      </c>
      <c r="AT55" s="80">
        <f t="shared" si="126"/>
        <v>3</v>
      </c>
      <c r="AU55" s="80">
        <f t="shared" si="127"/>
        <v>0</v>
      </c>
      <c r="AV55" s="80">
        <f t="shared" si="128"/>
        <v>0</v>
      </c>
      <c r="AW55" s="80">
        <f t="shared" si="129"/>
        <v>3</v>
      </c>
      <c r="AX55" s="82"/>
      <c r="AY55" t="s">
        <v>135</v>
      </c>
      <c r="AZ55" t="s">
        <v>193</v>
      </c>
      <c r="BA55" t="s">
        <v>194</v>
      </c>
      <c r="BB55" t="s">
        <v>10</v>
      </c>
      <c r="BC55" s="164">
        <v>143</v>
      </c>
      <c r="BD55" s="164">
        <v>0</v>
      </c>
      <c r="BE55" s="164">
        <v>0</v>
      </c>
      <c r="BF55" s="164">
        <v>139</v>
      </c>
      <c r="BG55">
        <v>282</v>
      </c>
      <c r="BH55">
        <v>47</v>
      </c>
      <c r="BI55">
        <v>51</v>
      </c>
      <c r="BJ55"/>
      <c r="BK55">
        <v>3</v>
      </c>
      <c r="BL55">
        <v>0</v>
      </c>
      <c r="BM55">
        <v>0</v>
      </c>
      <c r="BN55">
        <v>3</v>
      </c>
      <c r="BO55">
        <v>6</v>
      </c>
      <c r="BP55"/>
      <c r="BQ55" s="67"/>
      <c r="BU55" s="67"/>
      <c r="BV55" s="67"/>
      <c r="BW55" s="67"/>
      <c r="BX55" s="67"/>
      <c r="BY55" s="67"/>
    </row>
    <row r="56" spans="1:85" ht="18.95" customHeight="1" thickBot="1" x14ac:dyDescent="0.25">
      <c r="A56" s="31" t="s">
        <v>60</v>
      </c>
      <c r="B56" s="7"/>
      <c r="C56" s="7"/>
      <c r="D56" s="7"/>
      <c r="E56" s="7"/>
      <c r="F56" s="7"/>
      <c r="G56" s="7"/>
      <c r="H56" s="33">
        <f>SUM(J46:J51)/($H$4*4)</f>
        <v>39.333333333333336</v>
      </c>
      <c r="I56" s="34"/>
      <c r="J56" s="17">
        <f>F55+G55+H55+I55</f>
        <v>472</v>
      </c>
      <c r="K56" s="38"/>
      <c r="L56" s="21"/>
      <c r="M56" s="33">
        <f>SUM(P46:P54)/($N$4*4)</f>
        <v>33.25</v>
      </c>
      <c r="N56" s="35"/>
      <c r="O56" s="35"/>
      <c r="P56" s="17">
        <f>SUM(L55:O55)</f>
        <v>399</v>
      </c>
      <c r="Q56" s="7"/>
      <c r="R56" s="6"/>
      <c r="S56" s="7"/>
      <c r="T56" s="7"/>
      <c r="U56" s="33">
        <f>SUM(W46:W54)/($U$4*4)</f>
        <v>35.833333333333336</v>
      </c>
      <c r="V56" s="28"/>
      <c r="W56" s="17">
        <f>SUM(S55:V55)</f>
        <v>430</v>
      </c>
      <c r="X56" s="17"/>
      <c r="Y56" s="6"/>
      <c r="Z56" s="7"/>
      <c r="AA56" s="7"/>
      <c r="AB56" s="33">
        <f>SUM(AD46:AD54)/($U$4*4)</f>
        <v>38.25</v>
      </c>
      <c r="AC56" s="28"/>
      <c r="AD56" s="17">
        <f>SUM(Z55:AC55)</f>
        <v>459</v>
      </c>
      <c r="AE56" s="17"/>
      <c r="AG56" s="79">
        <f>A103</f>
        <v>0</v>
      </c>
      <c r="AH56" s="80">
        <f>B103</f>
        <v>0</v>
      </c>
      <c r="AI56" s="80">
        <f>C103</f>
        <v>0</v>
      </c>
      <c r="AJ56" s="80" t="str">
        <f t="shared" si="115"/>
        <v>NAUCELLE</v>
      </c>
      <c r="AK56" s="79">
        <f>J103</f>
        <v>0</v>
      </c>
      <c r="AL56" s="79">
        <f>P103</f>
        <v>0</v>
      </c>
      <c r="AM56" s="79">
        <f>W103</f>
        <v>0</v>
      </c>
      <c r="AN56" s="79">
        <f>AD103</f>
        <v>0</v>
      </c>
      <c r="AO56" s="79">
        <f>SUM(AK56:AN56)</f>
        <v>0</v>
      </c>
      <c r="AP56" s="81" t="e">
        <f>AO56/AW56</f>
        <v>#DIV/0!</v>
      </c>
      <c r="AQ56" s="81" t="e">
        <f>AP56+D103</f>
        <v>#DIV/0!</v>
      </c>
      <c r="AR56" s="80"/>
      <c r="AS56" s="80">
        <f t="shared" si="125"/>
        <v>0</v>
      </c>
      <c r="AT56" s="80">
        <f t="shared" si="126"/>
        <v>0</v>
      </c>
      <c r="AU56" s="80">
        <f t="shared" si="127"/>
        <v>0</v>
      </c>
      <c r="AV56" s="80">
        <f t="shared" si="128"/>
        <v>0</v>
      </c>
      <c r="AW56" s="80">
        <f t="shared" si="129"/>
        <v>0</v>
      </c>
      <c r="AX56" s="82"/>
      <c r="AY56" t="s">
        <v>135</v>
      </c>
      <c r="AZ56" t="s">
        <v>203</v>
      </c>
      <c r="BA56" t="s">
        <v>204</v>
      </c>
      <c r="BB56" t="s">
        <v>56</v>
      </c>
      <c r="BC56" s="164">
        <v>132</v>
      </c>
      <c r="BD56" s="164">
        <v>0</v>
      </c>
      <c r="BE56" s="164">
        <v>143</v>
      </c>
      <c r="BF56" s="164">
        <v>0</v>
      </c>
      <c r="BG56">
        <v>275</v>
      </c>
      <c r="BH56">
        <v>45.833333333333336</v>
      </c>
      <c r="BI56">
        <v>47.833333333333336</v>
      </c>
      <c r="BJ56"/>
      <c r="BK56">
        <v>3</v>
      </c>
      <c r="BL56">
        <v>0</v>
      </c>
      <c r="BM56">
        <v>3</v>
      </c>
      <c r="BN56">
        <v>0</v>
      </c>
      <c r="BO56">
        <v>6</v>
      </c>
      <c r="BP56"/>
      <c r="BQ56" s="67"/>
      <c r="BU56" s="67"/>
      <c r="BV56" s="67"/>
      <c r="BW56" s="67"/>
      <c r="BX56" s="67"/>
      <c r="BY56" s="67"/>
    </row>
    <row r="57" spans="1:85" ht="18.95" customHeight="1" thickTop="1" thickBot="1" x14ac:dyDescent="0.25">
      <c r="A57" s="31" t="s">
        <v>59</v>
      </c>
      <c r="B57" s="7"/>
      <c r="C57" s="7"/>
      <c r="D57" s="7"/>
      <c r="E57" s="7"/>
      <c r="F57" s="7"/>
      <c r="G57" s="7"/>
      <c r="H57" s="32" t="s">
        <v>15</v>
      </c>
      <c r="I57" s="4"/>
      <c r="J57" s="5">
        <f>J56+E55</f>
        <v>592</v>
      </c>
      <c r="K57" s="22"/>
      <c r="L57" s="7"/>
      <c r="M57" s="7"/>
      <c r="N57" s="7"/>
      <c r="O57" s="32" t="s">
        <v>15</v>
      </c>
      <c r="P57" s="23"/>
      <c r="Q57" s="5">
        <f>P56+K55</f>
        <v>549</v>
      </c>
      <c r="R57" s="6"/>
      <c r="S57" s="7"/>
      <c r="T57" s="7"/>
      <c r="U57" s="7"/>
      <c r="V57" s="32" t="s">
        <v>15</v>
      </c>
      <c r="W57" s="4"/>
      <c r="X57" s="5">
        <f>R55+W56</f>
        <v>580</v>
      </c>
      <c r="Y57" s="6"/>
      <c r="Z57" s="7"/>
      <c r="AA57" s="7"/>
      <c r="AB57" s="7"/>
      <c r="AC57" s="32" t="s">
        <v>15</v>
      </c>
      <c r="AD57" s="4"/>
      <c r="AE57" s="5">
        <f>Y55+AD56</f>
        <v>609</v>
      </c>
      <c r="AG57" s="79" t="str">
        <f t="shared" ref="AG57:AG65" si="130">A114</f>
        <v>E</v>
      </c>
      <c r="AH57" s="80" t="str">
        <f t="shared" ref="AH57:AH65" si="131">B114</f>
        <v>BESSETTES</v>
      </c>
      <c r="AI57" s="80" t="str">
        <f t="shared" ref="AI57:AI65" si="132">C114</f>
        <v>CLAUDE</v>
      </c>
      <c r="AJ57" s="80" t="str">
        <f t="shared" ref="AJ57:AJ65" si="133">$B$111</f>
        <v>COLOMBIES</v>
      </c>
      <c r="AK57" s="79">
        <f>J114</f>
        <v>128</v>
      </c>
      <c r="AL57" s="79">
        <f>P114</f>
        <v>127</v>
      </c>
      <c r="AM57" s="79">
        <f>W114</f>
        <v>125</v>
      </c>
      <c r="AN57" s="79">
        <f>AD114</f>
        <v>145</v>
      </c>
      <c r="AO57" s="79">
        <f t="shared" si="116"/>
        <v>525</v>
      </c>
      <c r="AP57" s="81">
        <f t="shared" si="83"/>
        <v>43.75</v>
      </c>
      <c r="AQ57" s="81">
        <f t="shared" ref="AQ57:AQ65" si="134">AP57+D114</f>
        <v>48.75</v>
      </c>
      <c r="AR57" s="80"/>
      <c r="AS57" s="80">
        <f t="shared" ref="AS57:AS65" si="135">IF(AK57&gt;0,$H$111,0)</f>
        <v>3</v>
      </c>
      <c r="AT57" s="80">
        <f t="shared" ref="AT57:AT65" si="136">IF(AL57&gt;0,$N$111,0)</f>
        <v>3</v>
      </c>
      <c r="AU57" s="80">
        <f t="shared" ref="AU57:AU65" si="137">IF(AM57&gt;0,$U$111,0)</f>
        <v>3</v>
      </c>
      <c r="AV57" s="80">
        <f t="shared" ref="AV57:AV65" si="138">IF(AN57&gt;0,$AB$111,0)</f>
        <v>3</v>
      </c>
      <c r="AW57" s="80">
        <f>SUM(AS57:AV57)</f>
        <v>12</v>
      </c>
      <c r="AX57" s="82"/>
      <c r="AY57" t="s">
        <v>135</v>
      </c>
      <c r="AZ57" t="s">
        <v>155</v>
      </c>
      <c r="BA57" t="s">
        <v>156</v>
      </c>
      <c r="BB57" t="s">
        <v>55</v>
      </c>
      <c r="BC57" s="164">
        <v>0</v>
      </c>
      <c r="BD57" s="164">
        <v>126</v>
      </c>
      <c r="BE57" s="164">
        <v>0</v>
      </c>
      <c r="BF57" s="164">
        <v>139</v>
      </c>
      <c r="BG57">
        <v>265</v>
      </c>
      <c r="BH57">
        <v>44.166666666666664</v>
      </c>
      <c r="BI57">
        <v>46.166666666666664</v>
      </c>
      <c r="BJ57"/>
      <c r="BK57">
        <v>0</v>
      </c>
      <c r="BL57">
        <v>3</v>
      </c>
      <c r="BM57">
        <v>0</v>
      </c>
      <c r="BN57">
        <v>3</v>
      </c>
      <c r="BO57">
        <v>6</v>
      </c>
      <c r="BQ57" s="171" t="s">
        <v>33</v>
      </c>
      <c r="BR57" s="98"/>
      <c r="BS57" s="98"/>
      <c r="BT57" s="64" t="s">
        <v>34</v>
      </c>
    </row>
    <row r="58" spans="1:85" ht="18.95" customHeight="1" thickTop="1" thickBot="1" x14ac:dyDescent="0.25">
      <c r="A58" s="56" t="s">
        <v>27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32" t="s">
        <v>15</v>
      </c>
      <c r="P58" s="4"/>
      <c r="Q58" s="5">
        <f>(J57+Q57)</f>
        <v>1141</v>
      </c>
      <c r="R58" s="58"/>
      <c r="S58" s="57"/>
      <c r="T58" s="57"/>
      <c r="U58" s="57" t="s">
        <v>52</v>
      </c>
      <c r="V58" s="32" t="s">
        <v>15</v>
      </c>
      <c r="W58" s="4"/>
      <c r="X58" s="5">
        <f>J57+Q57+X57</f>
        <v>1721</v>
      </c>
      <c r="Y58" s="58"/>
      <c r="Z58" s="57"/>
      <c r="AA58" s="57"/>
      <c r="AB58" s="57" t="s">
        <v>52</v>
      </c>
      <c r="AC58" s="32" t="s">
        <v>15</v>
      </c>
      <c r="AD58" s="4"/>
      <c r="AE58" s="5">
        <f>J57+Q57+X57+AE57</f>
        <v>2330</v>
      </c>
      <c r="AG58" s="79" t="str">
        <f t="shared" si="130"/>
        <v>S</v>
      </c>
      <c r="AH58" s="80" t="str">
        <f t="shared" si="131"/>
        <v>MOULY</v>
      </c>
      <c r="AI58" s="80" t="str">
        <f t="shared" si="132"/>
        <v>ROGER</v>
      </c>
      <c r="AJ58" s="80" t="str">
        <f t="shared" si="133"/>
        <v>COLOMBIES</v>
      </c>
      <c r="AK58" s="79">
        <f t="shared" ref="AK58:AK65" si="139">J115</f>
        <v>108</v>
      </c>
      <c r="AL58" s="79">
        <f t="shared" ref="AL58:AL65" si="140">P115</f>
        <v>110</v>
      </c>
      <c r="AM58" s="79">
        <f t="shared" ref="AM58:AM65" si="141">W115</f>
        <v>108</v>
      </c>
      <c r="AN58" s="79">
        <f t="shared" ref="AN58:AN65" si="142">AD115</f>
        <v>117</v>
      </c>
      <c r="AO58" s="79">
        <f t="shared" si="116"/>
        <v>443</v>
      </c>
      <c r="AP58" s="81">
        <f t="shared" si="83"/>
        <v>36.916666666666664</v>
      </c>
      <c r="AQ58" s="81">
        <f t="shared" si="134"/>
        <v>45.916666666666664</v>
      </c>
      <c r="AR58" s="80"/>
      <c r="AS58" s="80">
        <f t="shared" si="135"/>
        <v>3</v>
      </c>
      <c r="AT58" s="80">
        <f t="shared" si="136"/>
        <v>3</v>
      </c>
      <c r="AU58" s="80">
        <f t="shared" si="137"/>
        <v>3</v>
      </c>
      <c r="AV58" s="80">
        <f t="shared" si="138"/>
        <v>3</v>
      </c>
      <c r="AW58" s="80">
        <f t="shared" ref="AW58:AW65" si="143">SUM(AS58:AV58)</f>
        <v>12</v>
      </c>
      <c r="AX58" s="82"/>
      <c r="AY58" t="s">
        <v>135</v>
      </c>
      <c r="AZ58" t="s">
        <v>93</v>
      </c>
      <c r="BA58" t="s">
        <v>94</v>
      </c>
      <c r="BB58" t="s">
        <v>10</v>
      </c>
      <c r="BC58" s="164">
        <v>0</v>
      </c>
      <c r="BD58" s="164">
        <v>135</v>
      </c>
      <c r="BE58" s="164">
        <v>126</v>
      </c>
      <c r="BF58" s="164">
        <v>0</v>
      </c>
      <c r="BG58">
        <v>261</v>
      </c>
      <c r="BH58">
        <v>43.5</v>
      </c>
      <c r="BI58">
        <v>47.5</v>
      </c>
      <c r="BJ58"/>
      <c r="BK58">
        <v>0</v>
      </c>
      <c r="BL58">
        <v>3</v>
      </c>
      <c r="BM58">
        <v>3</v>
      </c>
      <c r="BN58">
        <v>0</v>
      </c>
      <c r="BO58">
        <v>6</v>
      </c>
    </row>
    <row r="59" spans="1:85" ht="18.95" customHeight="1" thickTop="1" thickBot="1" x14ac:dyDescent="0.25">
      <c r="A59" s="60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1"/>
      <c r="P59" s="59"/>
      <c r="Q59" s="59"/>
      <c r="R59" s="59"/>
      <c r="S59" s="59"/>
      <c r="T59" s="59"/>
      <c r="U59" s="59"/>
      <c r="V59" s="61"/>
      <c r="W59" s="59"/>
      <c r="X59" s="59"/>
      <c r="Y59" s="59"/>
      <c r="Z59" s="59"/>
      <c r="AA59" s="59"/>
      <c r="AB59" s="59"/>
      <c r="AC59" s="61"/>
      <c r="AD59" s="59"/>
      <c r="AE59" s="59"/>
      <c r="AG59" s="79" t="str">
        <f t="shared" si="130"/>
        <v>E</v>
      </c>
      <c r="AH59" s="80" t="str">
        <f t="shared" si="131"/>
        <v>BASTARD</v>
      </c>
      <c r="AI59" s="80" t="str">
        <f t="shared" si="132"/>
        <v>LOIC</v>
      </c>
      <c r="AJ59" s="80" t="str">
        <f t="shared" si="133"/>
        <v>COLOMBIES</v>
      </c>
      <c r="AK59" s="79">
        <f t="shared" si="139"/>
        <v>148</v>
      </c>
      <c r="AL59" s="79">
        <f t="shared" si="140"/>
        <v>138</v>
      </c>
      <c r="AM59" s="79">
        <f t="shared" si="141"/>
        <v>155</v>
      </c>
      <c r="AN59" s="79">
        <f t="shared" si="142"/>
        <v>153</v>
      </c>
      <c r="AO59" s="79">
        <f t="shared" si="116"/>
        <v>594</v>
      </c>
      <c r="AP59" s="81">
        <f t="shared" si="83"/>
        <v>49.5</v>
      </c>
      <c r="AQ59" s="81">
        <f t="shared" si="134"/>
        <v>49.5</v>
      </c>
      <c r="AR59" s="80"/>
      <c r="AS59" s="80">
        <f t="shared" si="135"/>
        <v>3</v>
      </c>
      <c r="AT59" s="80">
        <f t="shared" si="136"/>
        <v>3</v>
      </c>
      <c r="AU59" s="80">
        <f t="shared" si="137"/>
        <v>3</v>
      </c>
      <c r="AV59" s="80">
        <f t="shared" si="138"/>
        <v>3</v>
      </c>
      <c r="AW59" s="80">
        <f t="shared" si="143"/>
        <v>12</v>
      </c>
      <c r="AX59" s="82"/>
      <c r="AY59" t="s">
        <v>135</v>
      </c>
      <c r="AZ59" t="s">
        <v>139</v>
      </c>
      <c r="BA59" t="s">
        <v>92</v>
      </c>
      <c r="BB59" t="s">
        <v>5</v>
      </c>
      <c r="BC59" s="164">
        <v>0</v>
      </c>
      <c r="BD59" s="164">
        <v>131</v>
      </c>
      <c r="BE59" s="164">
        <v>127</v>
      </c>
      <c r="BF59" s="164">
        <v>0</v>
      </c>
      <c r="BG59">
        <v>258</v>
      </c>
      <c r="BH59">
        <v>43</v>
      </c>
      <c r="BI59">
        <v>45</v>
      </c>
      <c r="BJ59"/>
      <c r="BK59">
        <v>0</v>
      </c>
      <c r="BL59">
        <v>3</v>
      </c>
      <c r="BM59">
        <v>3</v>
      </c>
      <c r="BN59">
        <v>0</v>
      </c>
      <c r="BO59">
        <v>6</v>
      </c>
      <c r="BP59" s="121" t="s">
        <v>51</v>
      </c>
      <c r="BQ59" s="55" t="s">
        <v>11</v>
      </c>
      <c r="BR59" s="73" t="s">
        <v>12</v>
      </c>
      <c r="BS59" s="73" t="s">
        <v>13</v>
      </c>
      <c r="BT59" s="73" t="s">
        <v>14</v>
      </c>
      <c r="BU59" s="55" t="str">
        <f>$F$5</f>
        <v>BRESSOLS</v>
      </c>
      <c r="BV59" s="55" t="str">
        <f>$L$5</f>
        <v>LE SEQUESTRE</v>
      </c>
      <c r="BW59" s="55" t="str">
        <f>$S$5</f>
        <v>GRENADE</v>
      </c>
      <c r="BX59" s="55" t="str">
        <f>$Z$5</f>
        <v>TOULOUSE</v>
      </c>
      <c r="BY59" s="55" t="s">
        <v>15</v>
      </c>
      <c r="BZ59" s="169" t="s">
        <v>16</v>
      </c>
      <c r="CA59" s="169" t="s">
        <v>68</v>
      </c>
      <c r="CB59" s="161" t="s">
        <v>17</v>
      </c>
      <c r="CC59" s="74" t="s">
        <v>18</v>
      </c>
      <c r="CD59" s="74" t="s">
        <v>19</v>
      </c>
      <c r="CE59" s="74" t="s">
        <v>20</v>
      </c>
      <c r="CF59" s="74" t="s">
        <v>63</v>
      </c>
      <c r="CG59" s="74" t="s">
        <v>22</v>
      </c>
    </row>
    <row r="60" spans="1:85" ht="18.95" customHeight="1" thickTop="1" thickBot="1" x14ac:dyDescent="0.25">
      <c r="AG60" s="79" t="str">
        <f t="shared" si="130"/>
        <v>E</v>
      </c>
      <c r="AH60" s="80" t="str">
        <f t="shared" si="131"/>
        <v>CAZALS</v>
      </c>
      <c r="AI60" s="80" t="str">
        <f t="shared" si="132"/>
        <v>PIERRE</v>
      </c>
      <c r="AJ60" s="80" t="str">
        <f t="shared" si="133"/>
        <v>COLOMBIES</v>
      </c>
      <c r="AK60" s="79">
        <f t="shared" si="139"/>
        <v>128</v>
      </c>
      <c r="AL60" s="79">
        <f t="shared" si="140"/>
        <v>132</v>
      </c>
      <c r="AM60" s="79">
        <f t="shared" si="141"/>
        <v>130</v>
      </c>
      <c r="AN60" s="79">
        <f t="shared" si="142"/>
        <v>137</v>
      </c>
      <c r="AO60" s="79">
        <f t="shared" si="116"/>
        <v>527</v>
      </c>
      <c r="AP60" s="81">
        <f t="shared" si="83"/>
        <v>43.916666666666664</v>
      </c>
      <c r="AQ60" s="81">
        <f t="shared" si="134"/>
        <v>47.916666666666664</v>
      </c>
      <c r="AR60" s="80"/>
      <c r="AS60" s="80">
        <f t="shared" si="135"/>
        <v>3</v>
      </c>
      <c r="AT60" s="80">
        <f t="shared" si="136"/>
        <v>3</v>
      </c>
      <c r="AU60" s="80">
        <f t="shared" si="137"/>
        <v>3</v>
      </c>
      <c r="AV60" s="80">
        <f t="shared" si="138"/>
        <v>3</v>
      </c>
      <c r="AW60" s="80">
        <f t="shared" si="143"/>
        <v>12</v>
      </c>
      <c r="AX60" s="82"/>
      <c r="AY60" t="s">
        <v>135</v>
      </c>
      <c r="AZ60" t="s">
        <v>207</v>
      </c>
      <c r="BA60" t="s">
        <v>208</v>
      </c>
      <c r="BB60" t="s">
        <v>56</v>
      </c>
      <c r="BC60" s="164">
        <v>0</v>
      </c>
      <c r="BD60" s="164">
        <v>124</v>
      </c>
      <c r="BE60" s="164">
        <v>0</v>
      </c>
      <c r="BF60" s="164">
        <v>129</v>
      </c>
      <c r="BG60">
        <v>253</v>
      </c>
      <c r="BH60">
        <v>42.166666666666664</v>
      </c>
      <c r="BI60">
        <v>47.166666666666664</v>
      </c>
      <c r="BJ60"/>
      <c r="BK60">
        <v>0</v>
      </c>
      <c r="BL60">
        <v>3</v>
      </c>
      <c r="BM60">
        <v>0</v>
      </c>
      <c r="BN60">
        <v>3</v>
      </c>
      <c r="BO60">
        <v>6</v>
      </c>
      <c r="BP60" s="120">
        <v>1</v>
      </c>
      <c r="BQ60" t="s">
        <v>138</v>
      </c>
      <c r="BR60" t="s">
        <v>142</v>
      </c>
      <c r="BS60" t="s">
        <v>143</v>
      </c>
      <c r="BT60" t="s">
        <v>8</v>
      </c>
      <c r="BU60" s="164">
        <v>96</v>
      </c>
      <c r="BV60" s="164">
        <v>132</v>
      </c>
      <c r="BW60" s="164">
        <v>123</v>
      </c>
      <c r="BX60" s="164">
        <v>112</v>
      </c>
      <c r="BY60">
        <v>463</v>
      </c>
      <c r="BZ60">
        <v>38.583333333333336</v>
      </c>
      <c r="CA60">
        <v>52.583333333333336</v>
      </c>
      <c r="CB60"/>
      <c r="CC60">
        <v>3</v>
      </c>
      <c r="CD60">
        <v>3</v>
      </c>
      <c r="CE60">
        <v>3</v>
      </c>
      <c r="CF60">
        <v>3</v>
      </c>
      <c r="CG60">
        <v>12</v>
      </c>
    </row>
    <row r="61" spans="1:85" ht="18.95" customHeight="1" thickBot="1" x14ac:dyDescent="0.25">
      <c r="AG61" s="79">
        <f t="shared" si="130"/>
        <v>0</v>
      </c>
      <c r="AH61" s="80">
        <f t="shared" si="131"/>
        <v>0</v>
      </c>
      <c r="AI61" s="80">
        <f t="shared" si="132"/>
        <v>0</v>
      </c>
      <c r="AJ61" s="80" t="str">
        <f t="shared" si="133"/>
        <v>COLOMBIES</v>
      </c>
      <c r="AK61" s="79">
        <f t="shared" si="139"/>
        <v>0</v>
      </c>
      <c r="AL61" s="79">
        <f t="shared" si="140"/>
        <v>0</v>
      </c>
      <c r="AM61" s="79">
        <f t="shared" si="141"/>
        <v>0</v>
      </c>
      <c r="AN61" s="79">
        <f t="shared" si="142"/>
        <v>0</v>
      </c>
      <c r="AO61" s="79">
        <f t="shared" si="116"/>
        <v>0</v>
      </c>
      <c r="AP61" s="81" t="e">
        <f t="shared" si="83"/>
        <v>#DIV/0!</v>
      </c>
      <c r="AQ61" s="81" t="e">
        <f t="shared" si="134"/>
        <v>#DIV/0!</v>
      </c>
      <c r="AR61" s="80"/>
      <c r="AS61" s="80">
        <f t="shared" si="135"/>
        <v>0</v>
      </c>
      <c r="AT61" s="80">
        <f t="shared" si="136"/>
        <v>0</v>
      </c>
      <c r="AU61" s="80">
        <f t="shared" si="137"/>
        <v>0</v>
      </c>
      <c r="AV61" s="80">
        <f t="shared" si="138"/>
        <v>0</v>
      </c>
      <c r="AW61" s="80">
        <f t="shared" si="143"/>
        <v>0</v>
      </c>
      <c r="AX61" s="82"/>
      <c r="AY61" s="64" t="s">
        <v>135</v>
      </c>
      <c r="AZ61" s="64" t="s">
        <v>123</v>
      </c>
      <c r="BA61" s="64" t="s">
        <v>92</v>
      </c>
      <c r="BB61" s="64" t="s">
        <v>56</v>
      </c>
      <c r="BC61" s="162">
        <v>0</v>
      </c>
      <c r="BD61" s="162">
        <v>123</v>
      </c>
      <c r="BE61" s="162">
        <v>0</v>
      </c>
      <c r="BF61" s="162">
        <v>125</v>
      </c>
      <c r="BG61" s="162">
        <v>248</v>
      </c>
      <c r="BH61" s="166">
        <v>41.333333333333336</v>
      </c>
      <c r="BI61" s="162">
        <v>46.333333333333336</v>
      </c>
      <c r="BK61" s="64">
        <v>0</v>
      </c>
      <c r="BL61" s="64">
        <v>3</v>
      </c>
      <c r="BM61" s="64">
        <v>0</v>
      </c>
      <c r="BN61" s="64">
        <v>3</v>
      </c>
      <c r="BO61" s="64">
        <v>6</v>
      </c>
      <c r="BP61" s="120">
        <v>2</v>
      </c>
      <c r="BQ61" t="s">
        <v>138</v>
      </c>
      <c r="BR61" t="s">
        <v>144</v>
      </c>
      <c r="BS61" t="s">
        <v>94</v>
      </c>
      <c r="BT61" t="s">
        <v>8</v>
      </c>
      <c r="BU61" s="164">
        <v>94</v>
      </c>
      <c r="BV61" s="164">
        <v>115</v>
      </c>
      <c r="BW61" s="164">
        <v>108</v>
      </c>
      <c r="BX61" s="164">
        <v>111</v>
      </c>
      <c r="BY61">
        <v>428</v>
      </c>
      <c r="BZ61">
        <v>35.666666666666664</v>
      </c>
      <c r="CA61">
        <v>49.666666666666664</v>
      </c>
      <c r="CB61"/>
      <c r="CC61">
        <v>3</v>
      </c>
      <c r="CD61">
        <v>3</v>
      </c>
      <c r="CE61">
        <v>3</v>
      </c>
      <c r="CF61">
        <v>3</v>
      </c>
      <c r="CG61">
        <v>12</v>
      </c>
    </row>
    <row r="62" spans="1:85" ht="18.95" customHeight="1" thickTop="1" thickBot="1" x14ac:dyDescent="0.25">
      <c r="A62" s="3"/>
      <c r="B62" s="278" t="s">
        <v>55</v>
      </c>
      <c r="C62" s="279"/>
      <c r="D62" s="280"/>
      <c r="E62" s="27" t="s">
        <v>6</v>
      </c>
      <c r="F62" s="28"/>
      <c r="G62" s="29"/>
      <c r="H62" s="54">
        <v>3</v>
      </c>
      <c r="I62" s="9"/>
      <c r="J62" s="10"/>
      <c r="K62" s="24" t="s">
        <v>6</v>
      </c>
      <c r="L62" s="25"/>
      <c r="M62" s="26"/>
      <c r="N62" s="55">
        <f>$N$4</f>
        <v>3</v>
      </c>
      <c r="O62" s="10"/>
      <c r="P62" s="10"/>
      <c r="Q62" s="10"/>
      <c r="R62" s="24" t="s">
        <v>6</v>
      </c>
      <c r="S62" s="25"/>
      <c r="T62" s="26"/>
      <c r="U62" s="55">
        <f>$U$4</f>
        <v>3</v>
      </c>
      <c r="V62" s="10"/>
      <c r="W62" s="10"/>
      <c r="X62" s="10"/>
      <c r="Y62" s="24" t="s">
        <v>6</v>
      </c>
      <c r="Z62" s="25"/>
      <c r="AA62" s="26"/>
      <c r="AB62" s="55">
        <v>3</v>
      </c>
      <c r="AC62" s="10"/>
      <c r="AD62" s="10"/>
      <c r="AE62" s="10"/>
      <c r="AG62" s="79">
        <f t="shared" si="130"/>
        <v>0</v>
      </c>
      <c r="AH62" s="80">
        <f t="shared" si="131"/>
        <v>0</v>
      </c>
      <c r="AI62" s="80">
        <f t="shared" si="132"/>
        <v>0</v>
      </c>
      <c r="AJ62" s="80" t="str">
        <f t="shared" si="133"/>
        <v>COLOMBIES</v>
      </c>
      <c r="AK62" s="79">
        <f t="shared" si="139"/>
        <v>0</v>
      </c>
      <c r="AL62" s="79">
        <f t="shared" si="140"/>
        <v>0</v>
      </c>
      <c r="AM62" s="79">
        <f t="shared" si="141"/>
        <v>0</v>
      </c>
      <c r="AN62" s="79">
        <f t="shared" si="142"/>
        <v>0</v>
      </c>
      <c r="AO62" s="79">
        <f>SUM(AK62:AN62)</f>
        <v>0</v>
      </c>
      <c r="AP62" s="81" t="e">
        <f>AO62/AW62</f>
        <v>#DIV/0!</v>
      </c>
      <c r="AQ62" s="81" t="e">
        <f t="shared" si="134"/>
        <v>#DIV/0!</v>
      </c>
      <c r="AR62" s="80"/>
      <c r="AS62" s="80">
        <f t="shared" si="135"/>
        <v>0</v>
      </c>
      <c r="AT62" s="80">
        <f t="shared" si="136"/>
        <v>0</v>
      </c>
      <c r="AU62" s="80">
        <f t="shared" si="137"/>
        <v>0</v>
      </c>
      <c r="AV62" s="80">
        <f t="shared" si="138"/>
        <v>0</v>
      </c>
      <c r="AW62" s="80">
        <f t="shared" si="143"/>
        <v>0</v>
      </c>
      <c r="AX62" s="82"/>
      <c r="AY62" t="s">
        <v>135</v>
      </c>
      <c r="AZ62" t="s">
        <v>221</v>
      </c>
      <c r="BA62" t="s">
        <v>222</v>
      </c>
      <c r="BB62" t="s">
        <v>5</v>
      </c>
      <c r="BC62" s="164">
        <v>0</v>
      </c>
      <c r="BD62" s="164">
        <v>0</v>
      </c>
      <c r="BE62" s="164">
        <v>123</v>
      </c>
      <c r="BF62" s="164">
        <v>120</v>
      </c>
      <c r="BG62">
        <v>243</v>
      </c>
      <c r="BH62">
        <v>40.5</v>
      </c>
      <c r="BI62">
        <v>43.5</v>
      </c>
      <c r="BJ62"/>
      <c r="BK62">
        <v>0</v>
      </c>
      <c r="BL62">
        <v>0</v>
      </c>
      <c r="BM62">
        <v>3</v>
      </c>
      <c r="BN62">
        <v>3</v>
      </c>
      <c r="BO62">
        <v>6</v>
      </c>
      <c r="BP62" s="120">
        <v>3</v>
      </c>
      <c r="BQ62" t="s">
        <v>138</v>
      </c>
      <c r="BR62" t="s">
        <v>104</v>
      </c>
      <c r="BS62" t="s">
        <v>105</v>
      </c>
      <c r="BT62" t="s">
        <v>83</v>
      </c>
      <c r="BU62" s="164">
        <v>101</v>
      </c>
      <c r="BV62" s="164">
        <v>119</v>
      </c>
      <c r="BW62" s="164">
        <v>112</v>
      </c>
      <c r="BX62" s="164">
        <v>94</v>
      </c>
      <c r="BY62">
        <v>426</v>
      </c>
      <c r="BZ62">
        <v>35.5</v>
      </c>
      <c r="CA62">
        <v>49.5</v>
      </c>
      <c r="CB62"/>
      <c r="CC62">
        <v>3</v>
      </c>
      <c r="CD62">
        <v>3</v>
      </c>
      <c r="CE62">
        <v>3</v>
      </c>
      <c r="CF62">
        <v>3</v>
      </c>
      <c r="CG62">
        <v>12</v>
      </c>
    </row>
    <row r="63" spans="1:85" ht="18.95" customHeight="1" thickTop="1" thickBot="1" x14ac:dyDescent="0.25">
      <c r="A63" s="11"/>
      <c r="B63" s="12" t="s">
        <v>7</v>
      </c>
      <c r="C63" s="12"/>
      <c r="D63" s="12"/>
      <c r="E63" s="36">
        <f>$H$4</f>
        <v>3</v>
      </c>
      <c r="F63" s="272" t="str">
        <f>$F$5</f>
        <v>BRESSOLS</v>
      </c>
      <c r="G63" s="273"/>
      <c r="H63" s="273"/>
      <c r="I63" s="273"/>
      <c r="J63" s="274"/>
      <c r="K63" s="36">
        <f>$N$4</f>
        <v>3</v>
      </c>
      <c r="L63" s="272" t="str">
        <f>$L$5</f>
        <v>LE SEQUESTRE</v>
      </c>
      <c r="M63" s="273"/>
      <c r="N63" s="273"/>
      <c r="O63" s="273"/>
      <c r="P63" s="273"/>
      <c r="Q63" s="274"/>
      <c r="R63" s="36">
        <f>$U$4</f>
        <v>3</v>
      </c>
      <c r="S63" s="272" t="str">
        <f>$S$5</f>
        <v>GRENADE</v>
      </c>
      <c r="T63" s="273"/>
      <c r="U63" s="273"/>
      <c r="V63" s="273"/>
      <c r="W63" s="273"/>
      <c r="X63" s="274"/>
      <c r="Y63" s="36">
        <f>$AB$4</f>
        <v>3</v>
      </c>
      <c r="Z63" s="275" t="str">
        <f>$Z$5</f>
        <v>TOULOUSE</v>
      </c>
      <c r="AA63" s="276"/>
      <c r="AB63" s="276"/>
      <c r="AC63" s="276"/>
      <c r="AD63" s="276"/>
      <c r="AE63" s="277"/>
      <c r="AG63" s="79">
        <f t="shared" si="130"/>
        <v>0</v>
      </c>
      <c r="AH63" s="80">
        <f t="shared" si="131"/>
        <v>0</v>
      </c>
      <c r="AI63" s="80">
        <f t="shared" si="132"/>
        <v>0</v>
      </c>
      <c r="AJ63" s="80" t="str">
        <f t="shared" si="133"/>
        <v>COLOMBIES</v>
      </c>
      <c r="AK63" s="79">
        <f t="shared" si="139"/>
        <v>0</v>
      </c>
      <c r="AL63" s="79">
        <f t="shared" si="140"/>
        <v>0</v>
      </c>
      <c r="AM63" s="79">
        <f t="shared" si="141"/>
        <v>0</v>
      </c>
      <c r="AN63" s="79">
        <f t="shared" si="142"/>
        <v>0</v>
      </c>
      <c r="AO63" s="79">
        <f>SUM(AK63:AN63)</f>
        <v>0</v>
      </c>
      <c r="AP63" s="81" t="e">
        <f>AO63/AW63</f>
        <v>#DIV/0!</v>
      </c>
      <c r="AQ63" s="81" t="e">
        <f t="shared" si="134"/>
        <v>#DIV/0!</v>
      </c>
      <c r="AR63" s="80"/>
      <c r="AS63" s="80">
        <f t="shared" si="135"/>
        <v>0</v>
      </c>
      <c r="AT63" s="80">
        <f t="shared" si="136"/>
        <v>0</v>
      </c>
      <c r="AU63" s="80">
        <f t="shared" si="137"/>
        <v>0</v>
      </c>
      <c r="AV63" s="80">
        <f t="shared" si="138"/>
        <v>0</v>
      </c>
      <c r="AW63" s="80">
        <f t="shared" si="143"/>
        <v>0</v>
      </c>
      <c r="AX63" s="82"/>
      <c r="AY63" t="s">
        <v>135</v>
      </c>
      <c r="AZ63" t="s">
        <v>153</v>
      </c>
      <c r="BA63" t="s">
        <v>154</v>
      </c>
      <c r="BB63" t="s">
        <v>55</v>
      </c>
      <c r="BC63" s="164">
        <v>114</v>
      </c>
      <c r="BD63" s="164">
        <v>0</v>
      </c>
      <c r="BE63" s="164">
        <v>0</v>
      </c>
      <c r="BF63" s="164">
        <v>124</v>
      </c>
      <c r="BG63">
        <v>238</v>
      </c>
      <c r="BH63">
        <v>39.666666666666664</v>
      </c>
      <c r="BI63">
        <v>43.666666666666664</v>
      </c>
      <c r="BJ63"/>
      <c r="BK63">
        <v>3</v>
      </c>
      <c r="BL63">
        <v>0</v>
      </c>
      <c r="BM63">
        <v>0</v>
      </c>
      <c r="BN63">
        <v>3</v>
      </c>
      <c r="BO63">
        <v>6</v>
      </c>
      <c r="BP63" s="120">
        <v>4</v>
      </c>
      <c r="BQ63" t="s">
        <v>138</v>
      </c>
      <c r="BR63" t="s">
        <v>102</v>
      </c>
      <c r="BS63" t="s">
        <v>103</v>
      </c>
      <c r="BT63" t="s">
        <v>83</v>
      </c>
      <c r="BU63" s="164">
        <v>96</v>
      </c>
      <c r="BV63" s="164">
        <v>107</v>
      </c>
      <c r="BW63" s="164">
        <v>92</v>
      </c>
      <c r="BX63" s="164">
        <v>95</v>
      </c>
      <c r="BY63">
        <v>390</v>
      </c>
      <c r="BZ63">
        <v>32.5</v>
      </c>
      <c r="CA63">
        <v>47.5</v>
      </c>
      <c r="CB63"/>
      <c r="CC63">
        <v>3</v>
      </c>
      <c r="CD63">
        <v>3</v>
      </c>
      <c r="CE63">
        <v>3</v>
      </c>
      <c r="CF63">
        <v>3</v>
      </c>
      <c r="CG63">
        <v>12</v>
      </c>
    </row>
    <row r="64" spans="1:85" ht="18.95" customHeight="1" thickBot="1" x14ac:dyDescent="0.25">
      <c r="A64" s="13" t="s">
        <v>11</v>
      </c>
      <c r="B64" s="13" t="s">
        <v>12</v>
      </c>
      <c r="C64" s="13" t="s">
        <v>13</v>
      </c>
      <c r="D64" s="13" t="s">
        <v>24</v>
      </c>
      <c r="E64" s="14" t="s">
        <v>25</v>
      </c>
      <c r="F64" s="13">
        <v>1</v>
      </c>
      <c r="G64" s="13">
        <v>2</v>
      </c>
      <c r="H64" s="13">
        <v>3</v>
      </c>
      <c r="I64" s="13">
        <v>4</v>
      </c>
      <c r="J64" s="13" t="s">
        <v>22</v>
      </c>
      <c r="K64" s="14" t="s">
        <v>25</v>
      </c>
      <c r="L64" s="13">
        <v>1</v>
      </c>
      <c r="M64" s="13">
        <v>2</v>
      </c>
      <c r="N64" s="13">
        <v>3</v>
      </c>
      <c r="O64" s="13">
        <v>4</v>
      </c>
      <c r="P64" s="13" t="s">
        <v>22</v>
      </c>
      <c r="Q64" s="13" t="s">
        <v>26</v>
      </c>
      <c r="R64" s="14" t="s">
        <v>25</v>
      </c>
      <c r="S64" s="13">
        <v>1</v>
      </c>
      <c r="T64" s="13">
        <v>2</v>
      </c>
      <c r="U64" s="13">
        <v>3</v>
      </c>
      <c r="V64" s="13">
        <v>4</v>
      </c>
      <c r="W64" s="13" t="s">
        <v>22</v>
      </c>
      <c r="X64" s="13" t="s">
        <v>26</v>
      </c>
      <c r="Y64" s="14" t="s">
        <v>25</v>
      </c>
      <c r="Z64" s="13">
        <v>1</v>
      </c>
      <c r="AA64" s="13">
        <v>2</v>
      </c>
      <c r="AB64" s="13">
        <v>3</v>
      </c>
      <c r="AC64" s="13">
        <v>4</v>
      </c>
      <c r="AD64" s="13" t="s">
        <v>22</v>
      </c>
      <c r="AE64" s="13" t="s">
        <v>26</v>
      </c>
      <c r="AG64" s="79">
        <f t="shared" si="130"/>
        <v>0</v>
      </c>
      <c r="AH64" s="80">
        <f t="shared" si="131"/>
        <v>0</v>
      </c>
      <c r="AI64" s="80">
        <f t="shared" si="132"/>
        <v>0</v>
      </c>
      <c r="AJ64" s="80" t="str">
        <f t="shared" si="133"/>
        <v>COLOMBIES</v>
      </c>
      <c r="AK64" s="79">
        <f t="shared" si="139"/>
        <v>0</v>
      </c>
      <c r="AL64" s="79">
        <f t="shared" si="140"/>
        <v>0</v>
      </c>
      <c r="AM64" s="79">
        <f t="shared" si="141"/>
        <v>0</v>
      </c>
      <c r="AN64" s="79">
        <f t="shared" si="142"/>
        <v>0</v>
      </c>
      <c r="AO64" s="79">
        <f>SUM(AK64:AN64)</f>
        <v>0</v>
      </c>
      <c r="AP64" s="81" t="e">
        <f>AO64/AW64</f>
        <v>#DIV/0!</v>
      </c>
      <c r="AQ64" s="81" t="e">
        <f t="shared" si="134"/>
        <v>#DIV/0!</v>
      </c>
      <c r="AR64" s="80"/>
      <c r="AS64" s="80">
        <f t="shared" si="135"/>
        <v>0</v>
      </c>
      <c r="AT64" s="80">
        <f t="shared" si="136"/>
        <v>0</v>
      </c>
      <c r="AU64" s="80">
        <f t="shared" si="137"/>
        <v>0</v>
      </c>
      <c r="AV64" s="80">
        <f t="shared" si="138"/>
        <v>0</v>
      </c>
      <c r="AW64" s="80">
        <f t="shared" si="143"/>
        <v>0</v>
      </c>
      <c r="AX64" s="82"/>
      <c r="AY64" t="s">
        <v>135</v>
      </c>
      <c r="AZ64" t="s">
        <v>146</v>
      </c>
      <c r="BA64" t="s">
        <v>89</v>
      </c>
      <c r="BB64" t="s">
        <v>10</v>
      </c>
      <c r="BC64" s="164">
        <v>156</v>
      </c>
      <c r="BD64" s="164">
        <v>0</v>
      </c>
      <c r="BE64" s="164">
        <v>0</v>
      </c>
      <c r="BF64" s="164">
        <v>0</v>
      </c>
      <c r="BG64">
        <v>156</v>
      </c>
      <c r="BH64">
        <v>52</v>
      </c>
      <c r="BI64">
        <v>56</v>
      </c>
      <c r="BJ64"/>
      <c r="BK64">
        <v>3</v>
      </c>
      <c r="BL64">
        <v>0</v>
      </c>
      <c r="BM64">
        <v>0</v>
      </c>
      <c r="BN64">
        <v>0</v>
      </c>
      <c r="BO64">
        <v>3</v>
      </c>
      <c r="BP64" s="120">
        <v>5</v>
      </c>
      <c r="BQ64" t="s">
        <v>138</v>
      </c>
      <c r="BR64" t="s">
        <v>197</v>
      </c>
      <c r="BS64" t="s">
        <v>148</v>
      </c>
      <c r="BT64" t="s">
        <v>61</v>
      </c>
      <c r="BU64" s="164">
        <v>111</v>
      </c>
      <c r="BV64" s="164">
        <v>0</v>
      </c>
      <c r="BW64" s="164">
        <v>105</v>
      </c>
      <c r="BX64" s="164">
        <v>0</v>
      </c>
      <c r="BY64">
        <v>216</v>
      </c>
      <c r="BZ64">
        <v>36</v>
      </c>
      <c r="CA64">
        <v>50</v>
      </c>
      <c r="CB64"/>
      <c r="CC64">
        <v>3</v>
      </c>
      <c r="CD64">
        <v>0</v>
      </c>
      <c r="CE64">
        <v>3</v>
      </c>
      <c r="CF64">
        <v>0</v>
      </c>
      <c r="CG64">
        <v>6</v>
      </c>
    </row>
    <row r="65" spans="1:116" ht="18.95" customHeight="1" thickTop="1" thickBot="1" x14ac:dyDescent="0.25">
      <c r="A65" s="151" t="s">
        <v>135</v>
      </c>
      <c r="B65" s="43" t="s">
        <v>147</v>
      </c>
      <c r="C65" s="43" t="s">
        <v>148</v>
      </c>
      <c r="D65" s="42">
        <v>7</v>
      </c>
      <c r="E65" s="39">
        <f>IF(F65&gt;0,D65*$E$63,0)</f>
        <v>21</v>
      </c>
      <c r="F65" s="48">
        <v>33</v>
      </c>
      <c r="G65" s="48">
        <v>45</v>
      </c>
      <c r="H65" s="48">
        <v>37</v>
      </c>
      <c r="I65" s="48"/>
      <c r="J65" s="53">
        <f t="shared" ref="J65:J79" si="144">F65+G65+H65+I65</f>
        <v>115</v>
      </c>
      <c r="K65" s="15">
        <f>IF(L65&gt;0,D65*$K$63,0)</f>
        <v>21</v>
      </c>
      <c r="L65" s="48">
        <v>35</v>
      </c>
      <c r="M65" s="48">
        <v>39</v>
      </c>
      <c r="N65" s="48">
        <v>38</v>
      </c>
      <c r="O65" s="48"/>
      <c r="P65" s="16">
        <f t="shared" ref="P65:P79" si="145">L65+M65+N65+O65</f>
        <v>112</v>
      </c>
      <c r="Q65" s="16">
        <f t="shared" ref="Q65:Q79" si="146">J65+P65</f>
        <v>227</v>
      </c>
      <c r="R65" s="15">
        <f>IF(S65&gt;0,D65*$R$63,0)</f>
        <v>21</v>
      </c>
      <c r="S65" s="48">
        <v>30</v>
      </c>
      <c r="T65" s="48">
        <v>49</v>
      </c>
      <c r="U65" s="48">
        <v>41</v>
      </c>
      <c r="V65" s="48">
        <v>0</v>
      </c>
      <c r="W65" s="16">
        <f t="shared" ref="W65:W79" si="147">S65+T65+U65+V65</f>
        <v>120</v>
      </c>
      <c r="X65" s="16">
        <f t="shared" ref="X65:X79" si="148">J65+P65+W65</f>
        <v>347</v>
      </c>
      <c r="Y65" s="15">
        <f>IF(Z65&gt;0,D65*$Y$63,0)</f>
        <v>0</v>
      </c>
      <c r="Z65" s="48"/>
      <c r="AA65" s="48"/>
      <c r="AB65" s="48"/>
      <c r="AC65" s="48"/>
      <c r="AD65" s="16">
        <f t="shared" ref="AD65:AD79" si="149">Z65+AA65+AB65+AC65</f>
        <v>0</v>
      </c>
      <c r="AE65" s="16">
        <f t="shared" ref="AE65:AE79" si="150">J65+P65+W65+AD65</f>
        <v>347</v>
      </c>
      <c r="AG65" s="79">
        <f t="shared" si="130"/>
        <v>0</v>
      </c>
      <c r="AH65" s="80">
        <f t="shared" si="131"/>
        <v>0</v>
      </c>
      <c r="AI65" s="80">
        <f t="shared" si="132"/>
        <v>0</v>
      </c>
      <c r="AJ65" s="80" t="str">
        <f t="shared" si="133"/>
        <v>COLOMBIES</v>
      </c>
      <c r="AK65" s="79">
        <f t="shared" si="139"/>
        <v>0</v>
      </c>
      <c r="AL65" s="79">
        <f t="shared" si="140"/>
        <v>0</v>
      </c>
      <c r="AM65" s="79">
        <f t="shared" si="141"/>
        <v>0</v>
      </c>
      <c r="AN65" s="79">
        <f t="shared" si="142"/>
        <v>0</v>
      </c>
      <c r="AO65" s="79">
        <f>SUM(AK65:AN65)</f>
        <v>0</v>
      </c>
      <c r="AP65" s="81" t="e">
        <f>AO65/AW65</f>
        <v>#DIV/0!</v>
      </c>
      <c r="AQ65" s="81" t="e">
        <f t="shared" si="134"/>
        <v>#DIV/0!</v>
      </c>
      <c r="AR65" s="80"/>
      <c r="AS65" s="80">
        <f t="shared" si="135"/>
        <v>0</v>
      </c>
      <c r="AT65" s="80">
        <f t="shared" si="136"/>
        <v>0</v>
      </c>
      <c r="AU65" s="80">
        <f t="shared" si="137"/>
        <v>0</v>
      </c>
      <c r="AV65" s="80">
        <f t="shared" si="138"/>
        <v>0</v>
      </c>
      <c r="AW65" s="80">
        <f t="shared" si="143"/>
        <v>0</v>
      </c>
      <c r="AX65" s="82"/>
      <c r="AY65" s="64" t="s">
        <v>135</v>
      </c>
      <c r="AZ65" s="64" t="s">
        <v>109</v>
      </c>
      <c r="BA65" s="64" t="s">
        <v>110</v>
      </c>
      <c r="BB65" s="64" t="s">
        <v>61</v>
      </c>
      <c r="BC65" s="162">
        <v>150</v>
      </c>
      <c r="BD65" s="162">
        <v>0</v>
      </c>
      <c r="BE65" s="162">
        <v>0</v>
      </c>
      <c r="BF65" s="162">
        <v>0</v>
      </c>
      <c r="BG65" s="162">
        <v>150</v>
      </c>
      <c r="BH65" s="166">
        <v>50</v>
      </c>
      <c r="BI65" s="162">
        <v>55</v>
      </c>
      <c r="BK65" s="64">
        <v>3</v>
      </c>
      <c r="BL65" s="64">
        <v>0</v>
      </c>
      <c r="BM65" s="64">
        <v>0</v>
      </c>
      <c r="BN65" s="64">
        <v>0</v>
      </c>
      <c r="BO65" s="64">
        <v>3</v>
      </c>
      <c r="BP65" s="120">
        <v>6</v>
      </c>
      <c r="BQ65" t="s">
        <v>138</v>
      </c>
      <c r="BR65" t="s">
        <v>182</v>
      </c>
      <c r="BS65" t="s">
        <v>183</v>
      </c>
      <c r="BT65" t="s">
        <v>9</v>
      </c>
      <c r="BU65" s="164">
        <v>107</v>
      </c>
      <c r="BV65" s="164">
        <v>0</v>
      </c>
      <c r="BW65" s="164">
        <v>0</v>
      </c>
      <c r="BX65" s="164">
        <v>103</v>
      </c>
      <c r="BY65">
        <v>210</v>
      </c>
      <c r="BZ65">
        <v>35</v>
      </c>
      <c r="CA65">
        <v>52</v>
      </c>
      <c r="CB65"/>
      <c r="CC65">
        <v>3</v>
      </c>
      <c r="CD65">
        <v>0</v>
      </c>
      <c r="CE65">
        <v>0</v>
      </c>
      <c r="CF65">
        <v>3</v>
      </c>
      <c r="CG65">
        <v>6</v>
      </c>
    </row>
    <row r="66" spans="1:116" ht="18.95" customHeight="1" thickBot="1" x14ac:dyDescent="0.25">
      <c r="A66" s="152" t="s">
        <v>136</v>
      </c>
      <c r="B66" s="45" t="s">
        <v>149</v>
      </c>
      <c r="C66" s="45" t="s">
        <v>150</v>
      </c>
      <c r="D66" s="44">
        <v>9</v>
      </c>
      <c r="E66" s="40">
        <f t="shared" ref="E66:E79" si="151">IF(F66&gt;0,D66*$E$63,0)</f>
        <v>27</v>
      </c>
      <c r="F66" s="49">
        <v>46</v>
      </c>
      <c r="G66" s="49">
        <v>44</v>
      </c>
      <c r="H66" s="49">
        <v>40</v>
      </c>
      <c r="I66" s="49"/>
      <c r="J66" s="37">
        <f t="shared" si="144"/>
        <v>130</v>
      </c>
      <c r="K66" s="14">
        <f t="shared" ref="K66:K79" si="152">IF(L66&gt;0,D66*$K$63,0)</f>
        <v>27</v>
      </c>
      <c r="L66" s="49">
        <v>37</v>
      </c>
      <c r="M66" s="49">
        <v>43</v>
      </c>
      <c r="N66" s="49">
        <v>43</v>
      </c>
      <c r="O66" s="49"/>
      <c r="P66" s="17">
        <f t="shared" si="145"/>
        <v>123</v>
      </c>
      <c r="Q66" s="17">
        <f t="shared" si="146"/>
        <v>253</v>
      </c>
      <c r="R66" s="14">
        <f t="shared" ref="R66:R79" si="153">IF(S66&gt;0,D66*$R$63,0)</f>
        <v>27</v>
      </c>
      <c r="S66" s="49">
        <v>44</v>
      </c>
      <c r="T66" s="49">
        <v>31</v>
      </c>
      <c r="U66" s="49">
        <v>37</v>
      </c>
      <c r="V66" s="49"/>
      <c r="W66" s="17">
        <f t="shared" si="147"/>
        <v>112</v>
      </c>
      <c r="X66" s="17">
        <f t="shared" si="148"/>
        <v>365</v>
      </c>
      <c r="Y66" s="14">
        <f t="shared" ref="Y66:Y79" si="154">IF(Z66&gt;0,D66*$Y$63,0)</f>
        <v>0</v>
      </c>
      <c r="Z66" s="49"/>
      <c r="AA66" s="49"/>
      <c r="AB66" s="49"/>
      <c r="AC66" s="49"/>
      <c r="AD66" s="17">
        <f t="shared" si="149"/>
        <v>0</v>
      </c>
      <c r="AE66" s="17">
        <f t="shared" si="150"/>
        <v>365</v>
      </c>
      <c r="AG66" s="79" t="str">
        <f>A133</f>
        <v>F</v>
      </c>
      <c r="AH66" s="80" t="str">
        <f>B133</f>
        <v>BOULOC</v>
      </c>
      <c r="AI66" s="80" t="str">
        <f>C133</f>
        <v>EVELYNE</v>
      </c>
      <c r="AJ66" s="80" t="str">
        <f t="shared" ref="AJ66:AJ74" si="155">$B$130</f>
        <v>PRADES DE SALARS</v>
      </c>
      <c r="AK66" s="79">
        <f>J133</f>
        <v>125</v>
      </c>
      <c r="AL66" s="79">
        <f>P133</f>
        <v>114</v>
      </c>
      <c r="AM66" s="79">
        <f>W133</f>
        <v>115</v>
      </c>
      <c r="AN66" s="79">
        <f>AD133</f>
        <v>110</v>
      </c>
      <c r="AO66" s="79">
        <f t="shared" si="116"/>
        <v>464</v>
      </c>
      <c r="AP66" s="81">
        <f t="shared" si="83"/>
        <v>38.666666666666664</v>
      </c>
      <c r="AQ66" s="81">
        <f t="shared" ref="AQ66:AQ74" si="156">AP66+D133</f>
        <v>48.666666666666664</v>
      </c>
      <c r="AR66" s="80"/>
      <c r="AS66" s="80">
        <f t="shared" ref="AS66:AS74" si="157">IF(AK66&gt;0,$H$130,0)</f>
        <v>3</v>
      </c>
      <c r="AT66" s="80">
        <f t="shared" ref="AT66:AT74" si="158">IF(AL66&gt;0,$N$130,0)</f>
        <v>3</v>
      </c>
      <c r="AU66" s="80">
        <f t="shared" ref="AU66:AU74" si="159">IF(AM66&gt;0,$U$130,0)</f>
        <v>3</v>
      </c>
      <c r="AV66" s="80">
        <f t="shared" ref="AV66:AV74" si="160">IF(AN66&gt;0,$AB$130,0)</f>
        <v>3</v>
      </c>
      <c r="AW66" s="80">
        <f>SUM(AS66:AV66)</f>
        <v>12</v>
      </c>
      <c r="AX66" s="82"/>
      <c r="AY66" t="s">
        <v>135</v>
      </c>
      <c r="AZ66" t="s">
        <v>167</v>
      </c>
      <c r="BA66" t="s">
        <v>168</v>
      </c>
      <c r="BB66" t="s">
        <v>166</v>
      </c>
      <c r="BC66" s="164">
        <v>149</v>
      </c>
      <c r="BD66" s="164">
        <v>0</v>
      </c>
      <c r="BE66" s="164">
        <v>0</v>
      </c>
      <c r="BF66" s="164">
        <v>0</v>
      </c>
      <c r="BG66">
        <v>149</v>
      </c>
      <c r="BH66">
        <v>49.666666666666664</v>
      </c>
      <c r="BI66">
        <v>49.666666666666664</v>
      </c>
      <c r="BJ66"/>
      <c r="BK66">
        <v>3</v>
      </c>
      <c r="BL66">
        <v>0</v>
      </c>
      <c r="BM66">
        <v>0</v>
      </c>
      <c r="BN66">
        <v>0</v>
      </c>
      <c r="BO66">
        <v>3</v>
      </c>
      <c r="BP66" s="120">
        <v>7</v>
      </c>
      <c r="BQ66" t="s">
        <v>138</v>
      </c>
      <c r="BR66" t="s">
        <v>195</v>
      </c>
      <c r="BS66" t="s">
        <v>106</v>
      </c>
      <c r="BT66" t="s">
        <v>10</v>
      </c>
      <c r="BU66" s="164">
        <v>0</v>
      </c>
      <c r="BV66" s="164">
        <v>105</v>
      </c>
      <c r="BW66" s="164">
        <v>104</v>
      </c>
      <c r="BX66" s="164">
        <v>0</v>
      </c>
      <c r="BY66">
        <v>209</v>
      </c>
      <c r="BZ66">
        <v>34.833333333333336</v>
      </c>
      <c r="CA66">
        <v>52.833333333333336</v>
      </c>
      <c r="CB66"/>
      <c r="CC66">
        <v>0</v>
      </c>
      <c r="CD66">
        <v>3</v>
      </c>
      <c r="CE66">
        <v>3</v>
      </c>
      <c r="CF66">
        <v>0</v>
      </c>
      <c r="CG66">
        <v>6</v>
      </c>
    </row>
    <row r="67" spans="1:116" ht="18.95" customHeight="1" thickBot="1" x14ac:dyDescent="0.25">
      <c r="A67" s="152" t="s">
        <v>135</v>
      </c>
      <c r="B67" s="45" t="s">
        <v>151</v>
      </c>
      <c r="C67" s="45" t="s">
        <v>152</v>
      </c>
      <c r="D67" s="44">
        <v>6</v>
      </c>
      <c r="E67" s="40">
        <f t="shared" si="151"/>
        <v>18</v>
      </c>
      <c r="F67" s="49">
        <v>35</v>
      </c>
      <c r="G67" s="49">
        <v>40</v>
      </c>
      <c r="H67" s="49">
        <v>50</v>
      </c>
      <c r="I67" s="49"/>
      <c r="J67" s="17">
        <f t="shared" si="144"/>
        <v>125</v>
      </c>
      <c r="K67" s="14">
        <f t="shared" si="152"/>
        <v>18</v>
      </c>
      <c r="L67" s="49">
        <v>40</v>
      </c>
      <c r="M67" s="49">
        <v>46</v>
      </c>
      <c r="N67" s="49">
        <v>43</v>
      </c>
      <c r="O67" s="49"/>
      <c r="P67" s="17">
        <f t="shared" si="145"/>
        <v>129</v>
      </c>
      <c r="Q67" s="17">
        <f t="shared" si="146"/>
        <v>254</v>
      </c>
      <c r="R67" s="14">
        <f t="shared" si="153"/>
        <v>0</v>
      </c>
      <c r="S67" s="49"/>
      <c r="T67" s="49"/>
      <c r="U67" s="49"/>
      <c r="V67" s="49"/>
      <c r="W67" s="17">
        <f t="shared" si="147"/>
        <v>0</v>
      </c>
      <c r="X67" s="17">
        <f t="shared" si="148"/>
        <v>254</v>
      </c>
      <c r="Y67" s="14">
        <f t="shared" si="154"/>
        <v>18</v>
      </c>
      <c r="Z67" s="49">
        <v>39</v>
      </c>
      <c r="AA67" s="49">
        <v>36</v>
      </c>
      <c r="AB67" s="49">
        <v>41</v>
      </c>
      <c r="AC67" s="49"/>
      <c r="AD67" s="17">
        <f t="shared" si="149"/>
        <v>116</v>
      </c>
      <c r="AE67" s="17">
        <f t="shared" si="150"/>
        <v>370</v>
      </c>
      <c r="AG67" s="79" t="str">
        <f t="shared" ref="AG67:AG74" si="161">A134</f>
        <v>S</v>
      </c>
      <c r="AH67" s="80" t="str">
        <f t="shared" ref="AH67:AH74" si="162">B134</f>
        <v>BERNAD</v>
      </c>
      <c r="AI67" s="80" t="str">
        <f t="shared" ref="AI67:AI74" si="163">C134</f>
        <v>DAVID</v>
      </c>
      <c r="AJ67" s="80" t="str">
        <f t="shared" si="155"/>
        <v>PRADES DE SALARS</v>
      </c>
      <c r="AK67" s="79">
        <f t="shared" ref="AK67:AK74" si="164">J134</f>
        <v>125</v>
      </c>
      <c r="AL67" s="79">
        <f t="shared" ref="AL67:AL74" si="165">P134</f>
        <v>0</v>
      </c>
      <c r="AM67" s="79">
        <f t="shared" ref="AM67:AM74" si="166">W134</f>
        <v>112</v>
      </c>
      <c r="AN67" s="79">
        <f t="shared" ref="AN67:AN74" si="167">AD134</f>
        <v>127</v>
      </c>
      <c r="AO67" s="79">
        <f t="shared" si="116"/>
        <v>364</v>
      </c>
      <c r="AP67" s="81">
        <f t="shared" si="83"/>
        <v>40.444444444444443</v>
      </c>
      <c r="AQ67" s="81">
        <f t="shared" si="156"/>
        <v>53.444444444444443</v>
      </c>
      <c r="AR67" s="80"/>
      <c r="AS67" s="80">
        <f t="shared" si="157"/>
        <v>3</v>
      </c>
      <c r="AT67" s="80">
        <f t="shared" si="158"/>
        <v>0</v>
      </c>
      <c r="AU67" s="80">
        <f t="shared" si="159"/>
        <v>3</v>
      </c>
      <c r="AV67" s="80">
        <f t="shared" si="160"/>
        <v>3</v>
      </c>
      <c r="AW67" s="80">
        <f t="shared" ref="AW67:AW74" si="168">SUM(AS67:AV67)</f>
        <v>9</v>
      </c>
      <c r="AX67" s="82"/>
      <c r="AY67" t="s">
        <v>135</v>
      </c>
      <c r="AZ67" t="s">
        <v>176</v>
      </c>
      <c r="BA67" t="s">
        <v>128</v>
      </c>
      <c r="BB67" t="s">
        <v>166</v>
      </c>
      <c r="BC67" s="164">
        <v>0</v>
      </c>
      <c r="BD67" s="164">
        <v>144</v>
      </c>
      <c r="BE67" s="164">
        <v>0</v>
      </c>
      <c r="BF67" s="164">
        <v>0</v>
      </c>
      <c r="BG67">
        <v>144</v>
      </c>
      <c r="BH67">
        <v>48</v>
      </c>
      <c r="BI67">
        <v>49</v>
      </c>
      <c r="BJ67"/>
      <c r="BK67">
        <v>0</v>
      </c>
      <c r="BL67">
        <v>3</v>
      </c>
      <c r="BM67">
        <v>0</v>
      </c>
      <c r="BN67">
        <v>0</v>
      </c>
      <c r="BO67">
        <v>3</v>
      </c>
      <c r="BP67" s="120">
        <v>8</v>
      </c>
      <c r="BQ67" t="s">
        <v>138</v>
      </c>
      <c r="BR67" t="s">
        <v>184</v>
      </c>
      <c r="BS67" t="s">
        <v>92</v>
      </c>
      <c r="BT67" t="s">
        <v>53</v>
      </c>
      <c r="BU67" s="164">
        <v>79</v>
      </c>
      <c r="BV67" s="164">
        <v>0</v>
      </c>
      <c r="BW67" s="164">
        <v>81</v>
      </c>
      <c r="BX67" s="164">
        <v>0</v>
      </c>
      <c r="BY67">
        <v>160</v>
      </c>
      <c r="BZ67">
        <v>26.666666666666668</v>
      </c>
      <c r="CA67">
        <v>40.666666666666671</v>
      </c>
      <c r="CB67"/>
      <c r="CC67">
        <v>3</v>
      </c>
      <c r="CD67">
        <v>0</v>
      </c>
      <c r="CE67">
        <v>3</v>
      </c>
      <c r="CF67">
        <v>0</v>
      </c>
      <c r="CG67">
        <v>6</v>
      </c>
    </row>
    <row r="68" spans="1:116" ht="18.95" customHeight="1" thickBot="1" x14ac:dyDescent="0.25">
      <c r="A68" s="152" t="s">
        <v>135</v>
      </c>
      <c r="B68" s="45" t="s">
        <v>153</v>
      </c>
      <c r="C68" s="45" t="s">
        <v>154</v>
      </c>
      <c r="D68" s="44">
        <v>4</v>
      </c>
      <c r="E68" s="40">
        <f t="shared" si="151"/>
        <v>12</v>
      </c>
      <c r="F68" s="49">
        <v>41</v>
      </c>
      <c r="G68" s="49">
        <v>30</v>
      </c>
      <c r="H68" s="49">
        <v>43</v>
      </c>
      <c r="I68" s="49"/>
      <c r="J68" s="17">
        <f t="shared" si="144"/>
        <v>114</v>
      </c>
      <c r="K68" s="14">
        <f t="shared" si="152"/>
        <v>0</v>
      </c>
      <c r="L68" s="49"/>
      <c r="M68" s="49"/>
      <c r="N68" s="49"/>
      <c r="O68" s="49"/>
      <c r="P68" s="17">
        <f t="shared" si="145"/>
        <v>0</v>
      </c>
      <c r="Q68" s="17">
        <f t="shared" si="146"/>
        <v>114</v>
      </c>
      <c r="R68" s="14">
        <f t="shared" si="153"/>
        <v>0</v>
      </c>
      <c r="S68" s="49"/>
      <c r="T68" s="49"/>
      <c r="U68" s="49"/>
      <c r="V68" s="49"/>
      <c r="W68" s="17">
        <f t="shared" si="147"/>
        <v>0</v>
      </c>
      <c r="X68" s="17">
        <f t="shared" si="148"/>
        <v>114</v>
      </c>
      <c r="Y68" s="14">
        <f t="shared" si="154"/>
        <v>12</v>
      </c>
      <c r="Z68" s="49">
        <v>48</v>
      </c>
      <c r="AA68" s="49">
        <v>34</v>
      </c>
      <c r="AB68" s="49">
        <v>42</v>
      </c>
      <c r="AC68" s="49"/>
      <c r="AD68" s="17">
        <f t="shared" si="149"/>
        <v>124</v>
      </c>
      <c r="AE68" s="17">
        <f t="shared" si="150"/>
        <v>238</v>
      </c>
      <c r="AG68" s="79" t="str">
        <f t="shared" si="161"/>
        <v>E</v>
      </c>
      <c r="AH68" s="80" t="str">
        <f t="shared" si="162"/>
        <v>LORIOT</v>
      </c>
      <c r="AI68" s="80" t="str">
        <f t="shared" si="163"/>
        <v>FREDERIC</v>
      </c>
      <c r="AJ68" s="80" t="str">
        <f t="shared" si="155"/>
        <v>PRADES DE SALARS</v>
      </c>
      <c r="AK68" s="79">
        <f t="shared" si="164"/>
        <v>154</v>
      </c>
      <c r="AL68" s="79">
        <f t="shared" si="165"/>
        <v>128</v>
      </c>
      <c r="AM68" s="79">
        <f t="shared" si="166"/>
        <v>0</v>
      </c>
      <c r="AN68" s="79">
        <f t="shared" si="167"/>
        <v>0</v>
      </c>
      <c r="AO68" s="79">
        <f t="shared" si="116"/>
        <v>282</v>
      </c>
      <c r="AP68" s="81">
        <f t="shared" si="83"/>
        <v>47</v>
      </c>
      <c r="AQ68" s="81">
        <f t="shared" si="156"/>
        <v>51</v>
      </c>
      <c r="AR68" s="80"/>
      <c r="AS68" s="80">
        <f t="shared" si="157"/>
        <v>3</v>
      </c>
      <c r="AT68" s="80">
        <f t="shared" si="158"/>
        <v>3</v>
      </c>
      <c r="AU68" s="80">
        <f t="shared" si="159"/>
        <v>0</v>
      </c>
      <c r="AV68" s="80">
        <f t="shared" si="160"/>
        <v>0</v>
      </c>
      <c r="AW68" s="80">
        <f t="shared" si="168"/>
        <v>6</v>
      </c>
      <c r="AX68" s="82"/>
      <c r="AY68" t="s">
        <v>135</v>
      </c>
      <c r="AZ68" t="s">
        <v>180</v>
      </c>
      <c r="BA68" t="s">
        <v>181</v>
      </c>
      <c r="BB68" t="s">
        <v>9</v>
      </c>
      <c r="BC68" s="164">
        <v>0</v>
      </c>
      <c r="BD68" s="164">
        <v>142</v>
      </c>
      <c r="BE68" s="164">
        <v>0</v>
      </c>
      <c r="BF68" s="164">
        <v>0</v>
      </c>
      <c r="BG68">
        <v>142</v>
      </c>
      <c r="BH68">
        <v>47.333333333333336</v>
      </c>
      <c r="BI68">
        <v>51.333333333333336</v>
      </c>
      <c r="BJ68"/>
      <c r="BK68">
        <v>0</v>
      </c>
      <c r="BL68">
        <v>3</v>
      </c>
      <c r="BM68">
        <v>0</v>
      </c>
      <c r="BN68">
        <v>0</v>
      </c>
      <c r="BO68">
        <v>3</v>
      </c>
      <c r="BP68" s="120">
        <v>9</v>
      </c>
      <c r="BQ68" t="s">
        <v>138</v>
      </c>
      <c r="BR68" t="s">
        <v>139</v>
      </c>
      <c r="BS68" t="s">
        <v>91</v>
      </c>
      <c r="BT68" t="s">
        <v>53</v>
      </c>
      <c r="BU68" s="164">
        <v>65</v>
      </c>
      <c r="BV68" s="164">
        <v>0</v>
      </c>
      <c r="BW68" s="164">
        <v>84</v>
      </c>
      <c r="BX68" s="164">
        <v>0</v>
      </c>
      <c r="BY68">
        <v>149</v>
      </c>
      <c r="BZ68">
        <v>24.833333333333332</v>
      </c>
      <c r="CA68">
        <v>43.833333333333329</v>
      </c>
      <c r="CB68"/>
      <c r="CC68">
        <v>3</v>
      </c>
      <c r="CD68">
        <v>0</v>
      </c>
      <c r="CE68">
        <v>3</v>
      </c>
      <c r="CF68">
        <v>0</v>
      </c>
      <c r="CG68">
        <v>6</v>
      </c>
    </row>
    <row r="69" spans="1:116" ht="18.95" customHeight="1" thickBot="1" x14ac:dyDescent="0.25">
      <c r="A69" s="152" t="s">
        <v>135</v>
      </c>
      <c r="B69" s="45" t="s">
        <v>155</v>
      </c>
      <c r="C69" s="45" t="s">
        <v>156</v>
      </c>
      <c r="D69" s="44">
        <v>2</v>
      </c>
      <c r="E69" s="40">
        <f t="shared" si="151"/>
        <v>0</v>
      </c>
      <c r="F69" s="49"/>
      <c r="G69" s="49"/>
      <c r="H69" s="49"/>
      <c r="I69" s="49"/>
      <c r="J69" s="17">
        <f t="shared" si="144"/>
        <v>0</v>
      </c>
      <c r="K69" s="14">
        <f t="shared" si="152"/>
        <v>6</v>
      </c>
      <c r="L69" s="49">
        <v>33</v>
      </c>
      <c r="M69" s="49">
        <v>47</v>
      </c>
      <c r="N69" s="49">
        <v>46</v>
      </c>
      <c r="O69" s="49"/>
      <c r="P69" s="17">
        <f t="shared" si="145"/>
        <v>126</v>
      </c>
      <c r="Q69" s="17">
        <f t="shared" si="146"/>
        <v>126</v>
      </c>
      <c r="R69" s="14">
        <f t="shared" si="153"/>
        <v>0</v>
      </c>
      <c r="S69" s="49"/>
      <c r="T69" s="49"/>
      <c r="U69" s="49"/>
      <c r="V69" s="49"/>
      <c r="W69" s="17">
        <f t="shared" si="147"/>
        <v>0</v>
      </c>
      <c r="X69" s="17">
        <f t="shared" si="148"/>
        <v>126</v>
      </c>
      <c r="Y69" s="14">
        <f t="shared" si="154"/>
        <v>6</v>
      </c>
      <c r="Z69" s="49">
        <v>49</v>
      </c>
      <c r="AA69" s="49">
        <v>43</v>
      </c>
      <c r="AB69" s="49">
        <v>47</v>
      </c>
      <c r="AC69" s="49"/>
      <c r="AD69" s="17">
        <f t="shared" si="149"/>
        <v>139</v>
      </c>
      <c r="AE69" s="17">
        <f t="shared" si="150"/>
        <v>265</v>
      </c>
      <c r="AG69" s="79" t="str">
        <f t="shared" si="161"/>
        <v>E</v>
      </c>
      <c r="AH69" s="80" t="str">
        <f t="shared" si="162"/>
        <v>BERNAD</v>
      </c>
      <c r="AI69" s="80" t="str">
        <f t="shared" si="163"/>
        <v>FABIEN</v>
      </c>
      <c r="AJ69" s="80" t="str">
        <f t="shared" si="155"/>
        <v>PRADES DE SALARS</v>
      </c>
      <c r="AK69" s="79">
        <f t="shared" si="164"/>
        <v>123</v>
      </c>
      <c r="AL69" s="79">
        <f t="shared" si="165"/>
        <v>150</v>
      </c>
      <c r="AM69" s="79">
        <f t="shared" si="166"/>
        <v>128</v>
      </c>
      <c r="AN69" s="79">
        <f t="shared" si="167"/>
        <v>146</v>
      </c>
      <c r="AO69" s="79">
        <f t="shared" si="116"/>
        <v>547</v>
      </c>
      <c r="AP69" s="81">
        <f t="shared" si="83"/>
        <v>45.583333333333336</v>
      </c>
      <c r="AQ69" s="81">
        <f t="shared" si="156"/>
        <v>47.583333333333336</v>
      </c>
      <c r="AR69" s="80"/>
      <c r="AS69" s="80">
        <f t="shared" si="157"/>
        <v>3</v>
      </c>
      <c r="AT69" s="80">
        <f t="shared" si="158"/>
        <v>3</v>
      </c>
      <c r="AU69" s="80">
        <f t="shared" si="159"/>
        <v>3</v>
      </c>
      <c r="AV69" s="80">
        <f t="shared" si="160"/>
        <v>3</v>
      </c>
      <c r="AW69" s="80">
        <f t="shared" si="168"/>
        <v>12</v>
      </c>
      <c r="AX69" s="82"/>
      <c r="AY69" t="s">
        <v>135</v>
      </c>
      <c r="AZ69" t="s">
        <v>96</v>
      </c>
      <c r="BA69" t="s">
        <v>97</v>
      </c>
      <c r="BB69" t="s">
        <v>53</v>
      </c>
      <c r="BC69" s="164">
        <v>0</v>
      </c>
      <c r="BD69" s="164">
        <v>139</v>
      </c>
      <c r="BE69" s="164">
        <v>0</v>
      </c>
      <c r="BF69" s="164">
        <v>0</v>
      </c>
      <c r="BG69">
        <v>139</v>
      </c>
      <c r="BH69">
        <v>46.333333333333336</v>
      </c>
      <c r="BI69">
        <v>51.333333333333336</v>
      </c>
      <c r="BJ69"/>
      <c r="BK69">
        <v>0</v>
      </c>
      <c r="BL69">
        <v>3</v>
      </c>
      <c r="BM69">
        <v>0</v>
      </c>
      <c r="BN69">
        <v>0</v>
      </c>
      <c r="BO69">
        <v>3</v>
      </c>
      <c r="BP69" s="120">
        <v>10</v>
      </c>
      <c r="BQ69" t="s">
        <v>138</v>
      </c>
      <c r="BR69" t="s">
        <v>223</v>
      </c>
      <c r="BS69" t="s">
        <v>113</v>
      </c>
      <c r="BT69" t="s">
        <v>9</v>
      </c>
      <c r="BU69" s="164">
        <v>0</v>
      </c>
      <c r="BV69" s="164">
        <v>0</v>
      </c>
      <c r="BW69" s="164">
        <v>0</v>
      </c>
      <c r="BX69" s="164">
        <v>76</v>
      </c>
      <c r="BY69">
        <v>76</v>
      </c>
      <c r="BZ69">
        <v>25.333333333333332</v>
      </c>
      <c r="CA69">
        <v>44.333333333333329</v>
      </c>
      <c r="CB69"/>
      <c r="CC69">
        <v>0</v>
      </c>
      <c r="CD69">
        <v>0</v>
      </c>
      <c r="CE69">
        <v>0</v>
      </c>
      <c r="CF69">
        <v>3</v>
      </c>
      <c r="CG69">
        <v>3</v>
      </c>
      <c r="DL69"/>
    </row>
    <row r="70" spans="1:116" ht="18.95" customHeight="1" thickBot="1" x14ac:dyDescent="0.25">
      <c r="A70" s="152" t="s">
        <v>136</v>
      </c>
      <c r="B70" s="45" t="s">
        <v>215</v>
      </c>
      <c r="C70" s="45" t="s">
        <v>216</v>
      </c>
      <c r="D70" s="44">
        <v>9</v>
      </c>
      <c r="E70" s="40">
        <f t="shared" si="151"/>
        <v>0</v>
      </c>
      <c r="F70" s="49"/>
      <c r="G70" s="49"/>
      <c r="H70" s="49"/>
      <c r="I70" s="49"/>
      <c r="J70" s="17"/>
      <c r="K70" s="14">
        <f t="shared" si="152"/>
        <v>0</v>
      </c>
      <c r="L70" s="49"/>
      <c r="M70" s="49"/>
      <c r="N70" s="49"/>
      <c r="O70" s="49"/>
      <c r="P70" s="17">
        <f t="shared" si="145"/>
        <v>0</v>
      </c>
      <c r="Q70" s="17">
        <f t="shared" si="146"/>
        <v>0</v>
      </c>
      <c r="R70" s="14">
        <f t="shared" si="153"/>
        <v>27</v>
      </c>
      <c r="S70" s="49">
        <v>30</v>
      </c>
      <c r="T70" s="49">
        <v>43</v>
      </c>
      <c r="U70" s="49">
        <v>45</v>
      </c>
      <c r="V70" s="49"/>
      <c r="W70" s="17">
        <f>S70+T70+U70+V70</f>
        <v>118</v>
      </c>
      <c r="X70" s="17"/>
      <c r="Y70" s="14">
        <f t="shared" si="154"/>
        <v>27</v>
      </c>
      <c r="Z70" s="49">
        <v>44</v>
      </c>
      <c r="AA70" s="49">
        <v>42</v>
      </c>
      <c r="AB70" s="49">
        <v>44</v>
      </c>
      <c r="AC70" s="49"/>
      <c r="AD70" s="17">
        <f>Z70+AA70+AB70+AC70</f>
        <v>130</v>
      </c>
      <c r="AE70" s="17">
        <f t="shared" si="150"/>
        <v>248</v>
      </c>
      <c r="AG70" s="79" t="str">
        <f t="shared" si="161"/>
        <v>E</v>
      </c>
      <c r="AH70" s="80" t="str">
        <f t="shared" si="162"/>
        <v>GAYRAUD</v>
      </c>
      <c r="AI70" s="80" t="str">
        <f t="shared" si="163"/>
        <v>ALEXIS</v>
      </c>
      <c r="AJ70" s="80" t="str">
        <f t="shared" si="155"/>
        <v>PRADES DE SALARS</v>
      </c>
      <c r="AK70" s="79">
        <f t="shared" si="164"/>
        <v>0</v>
      </c>
      <c r="AL70" s="79">
        <f t="shared" si="165"/>
        <v>123</v>
      </c>
      <c r="AM70" s="79">
        <f t="shared" si="166"/>
        <v>0</v>
      </c>
      <c r="AN70" s="79">
        <f t="shared" si="167"/>
        <v>0</v>
      </c>
      <c r="AO70" s="79">
        <f t="shared" si="116"/>
        <v>123</v>
      </c>
      <c r="AP70" s="81">
        <f t="shared" si="83"/>
        <v>41</v>
      </c>
      <c r="AQ70" s="81">
        <f t="shared" si="156"/>
        <v>45</v>
      </c>
      <c r="AR70" s="80"/>
      <c r="AS70" s="80">
        <f t="shared" si="157"/>
        <v>0</v>
      </c>
      <c r="AT70" s="80">
        <f t="shared" si="158"/>
        <v>3</v>
      </c>
      <c r="AU70" s="80">
        <f t="shared" si="159"/>
        <v>0</v>
      </c>
      <c r="AV70" s="80">
        <f t="shared" si="160"/>
        <v>0</v>
      </c>
      <c r="AW70" s="80">
        <f t="shared" si="168"/>
        <v>3</v>
      </c>
      <c r="AX70" s="82"/>
      <c r="AY70" t="s">
        <v>135</v>
      </c>
      <c r="AZ70" t="s">
        <v>171</v>
      </c>
      <c r="BA70" t="s">
        <v>172</v>
      </c>
      <c r="BB70" t="s">
        <v>166</v>
      </c>
      <c r="BC70" s="164">
        <v>139</v>
      </c>
      <c r="BD70" s="164">
        <v>0</v>
      </c>
      <c r="BE70" s="164">
        <v>0</v>
      </c>
      <c r="BF70" s="164">
        <v>0</v>
      </c>
      <c r="BG70">
        <v>139</v>
      </c>
      <c r="BH70">
        <v>46.333333333333336</v>
      </c>
      <c r="BI70">
        <v>46.333333333333336</v>
      </c>
      <c r="BJ70"/>
      <c r="BK70">
        <v>3</v>
      </c>
      <c r="BL70">
        <v>0</v>
      </c>
      <c r="BM70">
        <v>0</v>
      </c>
      <c r="BN70">
        <v>0</v>
      </c>
      <c r="BO70">
        <v>3</v>
      </c>
      <c r="BP70" s="120">
        <v>11</v>
      </c>
      <c r="BQ70"/>
      <c r="BR70"/>
      <c r="BS70"/>
      <c r="BT70"/>
      <c r="BU70" s="164"/>
      <c r="BV70" s="164"/>
      <c r="BW70" s="164"/>
      <c r="BX70" s="164"/>
      <c r="BY70"/>
      <c r="BZ70"/>
      <c r="CA70"/>
      <c r="CB70"/>
      <c r="CC70"/>
      <c r="CD70"/>
      <c r="CE70"/>
      <c r="CF70"/>
      <c r="CG70"/>
      <c r="DL70"/>
    </row>
    <row r="71" spans="1:116" ht="18.95" customHeight="1" thickBot="1" x14ac:dyDescent="0.25">
      <c r="A71" s="152" t="s">
        <v>135</v>
      </c>
      <c r="B71" s="45" t="s">
        <v>217</v>
      </c>
      <c r="C71" s="45" t="s">
        <v>218</v>
      </c>
      <c r="D71" s="44">
        <v>7</v>
      </c>
      <c r="E71" s="40">
        <f t="shared" si="151"/>
        <v>0</v>
      </c>
      <c r="F71" s="49"/>
      <c r="G71" s="49"/>
      <c r="H71" s="49"/>
      <c r="I71" s="49"/>
      <c r="J71" s="17">
        <f t="shared" si="144"/>
        <v>0</v>
      </c>
      <c r="K71" s="14">
        <f t="shared" si="152"/>
        <v>0</v>
      </c>
      <c r="L71" s="49"/>
      <c r="M71" s="49"/>
      <c r="N71" s="49"/>
      <c r="O71" s="49"/>
      <c r="P71" s="17">
        <f t="shared" si="145"/>
        <v>0</v>
      </c>
      <c r="Q71" s="17">
        <f t="shared" si="146"/>
        <v>0</v>
      </c>
      <c r="R71" s="14">
        <f t="shared" si="153"/>
        <v>21</v>
      </c>
      <c r="S71" s="49">
        <v>41</v>
      </c>
      <c r="T71" s="49">
        <v>35</v>
      </c>
      <c r="U71" s="49">
        <v>29</v>
      </c>
      <c r="V71" s="49"/>
      <c r="W71" s="17">
        <f t="shared" si="147"/>
        <v>105</v>
      </c>
      <c r="X71" s="17">
        <f t="shared" si="148"/>
        <v>105</v>
      </c>
      <c r="Y71" s="14">
        <f t="shared" si="154"/>
        <v>0</v>
      </c>
      <c r="Z71" s="49"/>
      <c r="AA71" s="49"/>
      <c r="AB71" s="49"/>
      <c r="AC71" s="49"/>
      <c r="AD71" s="17">
        <f t="shared" si="149"/>
        <v>0</v>
      </c>
      <c r="AE71" s="17">
        <f t="shared" si="150"/>
        <v>105</v>
      </c>
      <c r="AG71" s="79" t="str">
        <f t="shared" si="161"/>
        <v>F</v>
      </c>
      <c r="AH71" s="80" t="str">
        <f t="shared" si="162"/>
        <v>BERNAD</v>
      </c>
      <c r="AI71" s="80" t="str">
        <f t="shared" si="163"/>
        <v>KARINE</v>
      </c>
      <c r="AJ71" s="80" t="str">
        <f t="shared" si="155"/>
        <v>PRADES DE SALARS</v>
      </c>
      <c r="AK71" s="79">
        <f t="shared" si="164"/>
        <v>0</v>
      </c>
      <c r="AL71" s="79">
        <f t="shared" si="165"/>
        <v>0</v>
      </c>
      <c r="AM71" s="79">
        <f t="shared" si="166"/>
        <v>124</v>
      </c>
      <c r="AN71" s="79">
        <f t="shared" si="167"/>
        <v>123</v>
      </c>
      <c r="AO71" s="79">
        <f>SUM(AK71:AN71)</f>
        <v>247</v>
      </c>
      <c r="AP71" s="81">
        <f>AO71/AW71</f>
        <v>41.166666666666664</v>
      </c>
      <c r="AQ71" s="81">
        <f t="shared" si="156"/>
        <v>53.166666666666664</v>
      </c>
      <c r="AR71" s="80"/>
      <c r="AS71" s="80">
        <f t="shared" si="157"/>
        <v>0</v>
      </c>
      <c r="AT71" s="80">
        <f t="shared" si="158"/>
        <v>0</v>
      </c>
      <c r="AU71" s="80">
        <f t="shared" si="159"/>
        <v>3</v>
      </c>
      <c r="AV71" s="80">
        <f t="shared" si="160"/>
        <v>3</v>
      </c>
      <c r="AW71" s="80">
        <f t="shared" si="168"/>
        <v>6</v>
      </c>
      <c r="AX71" s="82"/>
      <c r="AY71" t="s">
        <v>135</v>
      </c>
      <c r="AZ71" t="s">
        <v>230</v>
      </c>
      <c r="BA71" t="s">
        <v>107</v>
      </c>
      <c r="BB71" t="s">
        <v>56</v>
      </c>
      <c r="BC71" s="164">
        <v>0</v>
      </c>
      <c r="BD71" s="164">
        <v>0</v>
      </c>
      <c r="BE71" s="164">
        <v>0</v>
      </c>
      <c r="BF71" s="164">
        <v>137</v>
      </c>
      <c r="BG71">
        <v>137</v>
      </c>
      <c r="BH71">
        <v>45.666666666666664</v>
      </c>
      <c r="BI71">
        <v>49.666666666666664</v>
      </c>
      <c r="BJ71"/>
      <c r="BK71">
        <v>0</v>
      </c>
      <c r="BL71">
        <v>0</v>
      </c>
      <c r="BM71">
        <v>0</v>
      </c>
      <c r="BN71">
        <v>3</v>
      </c>
      <c r="BO71">
        <v>3</v>
      </c>
      <c r="BP71" s="120">
        <v>12</v>
      </c>
      <c r="BQ71"/>
      <c r="BR71"/>
      <c r="BS71"/>
      <c r="BT71"/>
      <c r="BU71" s="164"/>
      <c r="BV71" s="164"/>
      <c r="BW71" s="164"/>
      <c r="BX71" s="164"/>
      <c r="BY71"/>
      <c r="BZ71"/>
      <c r="CA71"/>
      <c r="CB71"/>
      <c r="CC71"/>
      <c r="CD71"/>
      <c r="CE71"/>
      <c r="CF71"/>
      <c r="CG71"/>
      <c r="DL71"/>
    </row>
    <row r="72" spans="1:116" ht="18.95" customHeight="1" thickBot="1" x14ac:dyDescent="0.25">
      <c r="A72" s="152"/>
      <c r="B72" s="125"/>
      <c r="C72" s="125"/>
      <c r="D72" s="44"/>
      <c r="E72" s="40">
        <f t="shared" si="151"/>
        <v>0</v>
      </c>
      <c r="F72" s="49"/>
      <c r="G72" s="49"/>
      <c r="H72" s="49"/>
      <c r="I72" s="49"/>
      <c r="J72" s="17">
        <f t="shared" si="144"/>
        <v>0</v>
      </c>
      <c r="K72" s="14">
        <f t="shared" si="152"/>
        <v>0</v>
      </c>
      <c r="L72" s="49"/>
      <c r="M72" s="49"/>
      <c r="N72" s="49"/>
      <c r="O72" s="49"/>
      <c r="P72" s="17">
        <f t="shared" si="145"/>
        <v>0</v>
      </c>
      <c r="Q72" s="17">
        <f t="shared" si="146"/>
        <v>0</v>
      </c>
      <c r="R72" s="14">
        <f t="shared" si="153"/>
        <v>0</v>
      </c>
      <c r="S72" s="49"/>
      <c r="T72" s="49"/>
      <c r="U72" s="49"/>
      <c r="V72" s="49"/>
      <c r="W72" s="17">
        <f t="shared" si="147"/>
        <v>0</v>
      </c>
      <c r="X72" s="17">
        <f t="shared" si="148"/>
        <v>0</v>
      </c>
      <c r="Y72" s="14">
        <f t="shared" si="154"/>
        <v>0</v>
      </c>
      <c r="Z72" s="49"/>
      <c r="AA72" s="49"/>
      <c r="AB72" s="49"/>
      <c r="AC72" s="49"/>
      <c r="AD72" s="17">
        <f t="shared" si="149"/>
        <v>0</v>
      </c>
      <c r="AE72" s="17">
        <f t="shared" si="150"/>
        <v>0</v>
      </c>
      <c r="AG72" s="79">
        <f t="shared" si="161"/>
        <v>0</v>
      </c>
      <c r="AH72" s="80">
        <f t="shared" si="162"/>
        <v>0</v>
      </c>
      <c r="AI72" s="80">
        <f t="shared" si="163"/>
        <v>0</v>
      </c>
      <c r="AJ72" s="80" t="str">
        <f t="shared" si="155"/>
        <v>PRADES DE SALARS</v>
      </c>
      <c r="AK72" s="79">
        <f t="shared" si="164"/>
        <v>0</v>
      </c>
      <c r="AL72" s="79">
        <f t="shared" si="165"/>
        <v>0</v>
      </c>
      <c r="AM72" s="79">
        <f t="shared" si="166"/>
        <v>0</v>
      </c>
      <c r="AN72" s="79">
        <f t="shared" si="167"/>
        <v>0</v>
      </c>
      <c r="AO72" s="79">
        <f>SUM(AK72:AN72)</f>
        <v>0</v>
      </c>
      <c r="AP72" s="81" t="e">
        <f>AO72/AW72</f>
        <v>#DIV/0!</v>
      </c>
      <c r="AQ72" s="81" t="e">
        <f t="shared" si="156"/>
        <v>#DIV/0!</v>
      </c>
      <c r="AR72" s="80"/>
      <c r="AS72" s="80">
        <f t="shared" si="157"/>
        <v>0</v>
      </c>
      <c r="AT72" s="80">
        <f t="shared" si="158"/>
        <v>0</v>
      </c>
      <c r="AU72" s="80">
        <f t="shared" si="159"/>
        <v>0</v>
      </c>
      <c r="AV72" s="80">
        <f t="shared" si="160"/>
        <v>0</v>
      </c>
      <c r="AW72" s="80">
        <f t="shared" si="168"/>
        <v>0</v>
      </c>
      <c r="AX72" s="82"/>
      <c r="AY72" t="s">
        <v>135</v>
      </c>
      <c r="AZ72" t="s">
        <v>119</v>
      </c>
      <c r="BA72" t="s">
        <v>120</v>
      </c>
      <c r="BB72" t="s">
        <v>5</v>
      </c>
      <c r="BC72" s="164">
        <v>131</v>
      </c>
      <c r="BD72" s="164">
        <v>0</v>
      </c>
      <c r="BE72" s="164">
        <v>0</v>
      </c>
      <c r="BF72" s="164">
        <v>0</v>
      </c>
      <c r="BG72">
        <v>131</v>
      </c>
      <c r="BH72">
        <v>43.666666666666664</v>
      </c>
      <c r="BI72">
        <v>49.666666666666664</v>
      </c>
      <c r="BJ72"/>
      <c r="BK72">
        <v>3</v>
      </c>
      <c r="BL72">
        <v>0</v>
      </c>
      <c r="BM72">
        <v>0</v>
      </c>
      <c r="BN72">
        <v>0</v>
      </c>
      <c r="BO72">
        <v>3</v>
      </c>
      <c r="BP72" s="120">
        <v>13</v>
      </c>
      <c r="BQ72"/>
      <c r="BR72"/>
      <c r="BS72"/>
      <c r="BT72"/>
      <c r="BU72" s="164"/>
      <c r="BV72" s="164"/>
      <c r="BW72" s="164"/>
      <c r="BX72" s="164"/>
      <c r="BY72"/>
      <c r="BZ72"/>
      <c r="CA72"/>
      <c r="CB72"/>
      <c r="CC72"/>
      <c r="CD72"/>
      <c r="CE72"/>
      <c r="CF72"/>
      <c r="CG72"/>
      <c r="DL72"/>
    </row>
    <row r="73" spans="1:116" ht="18.95" customHeight="1" thickBot="1" x14ac:dyDescent="0.25">
      <c r="A73" s="153"/>
      <c r="B73" s="125"/>
      <c r="C73" s="125"/>
      <c r="D73" s="124"/>
      <c r="E73" s="126">
        <f t="shared" si="151"/>
        <v>0</v>
      </c>
      <c r="F73" s="127"/>
      <c r="G73" s="127"/>
      <c r="H73" s="127"/>
      <c r="I73" s="127"/>
      <c r="J73" s="128"/>
      <c r="K73" s="129"/>
      <c r="L73" s="127"/>
      <c r="M73" s="127"/>
      <c r="N73" s="127"/>
      <c r="O73" s="127"/>
      <c r="P73" s="128"/>
      <c r="Q73" s="128"/>
      <c r="R73" s="129">
        <f t="shared" si="153"/>
        <v>0</v>
      </c>
      <c r="S73" s="127"/>
      <c r="T73" s="127"/>
      <c r="U73" s="127"/>
      <c r="V73" s="127"/>
      <c r="W73" s="17">
        <f t="shared" si="147"/>
        <v>0</v>
      </c>
      <c r="X73" s="17">
        <f t="shared" si="148"/>
        <v>0</v>
      </c>
      <c r="Y73" s="129">
        <f t="shared" si="154"/>
        <v>0</v>
      </c>
      <c r="Z73" s="127"/>
      <c r="AA73" s="127"/>
      <c r="AB73" s="127"/>
      <c r="AC73" s="127"/>
      <c r="AD73" s="17">
        <f t="shared" si="149"/>
        <v>0</v>
      </c>
      <c r="AE73" s="17">
        <f t="shared" si="150"/>
        <v>0</v>
      </c>
      <c r="AG73" s="79">
        <f t="shared" si="161"/>
        <v>0</v>
      </c>
      <c r="AH73" s="80">
        <f t="shared" si="162"/>
        <v>0</v>
      </c>
      <c r="AI73" s="80">
        <f t="shared" si="163"/>
        <v>0</v>
      </c>
      <c r="AJ73" s="80" t="str">
        <f t="shared" si="155"/>
        <v>PRADES DE SALARS</v>
      </c>
      <c r="AK73" s="79">
        <f t="shared" si="164"/>
        <v>0</v>
      </c>
      <c r="AL73" s="79">
        <f t="shared" si="165"/>
        <v>0</v>
      </c>
      <c r="AM73" s="79">
        <f t="shared" si="166"/>
        <v>0</v>
      </c>
      <c r="AN73" s="79">
        <f t="shared" si="167"/>
        <v>0</v>
      </c>
      <c r="AO73" s="79">
        <f>SUM(AK73:AN73)</f>
        <v>0</v>
      </c>
      <c r="AP73" s="81" t="e">
        <f>AO73/AW73</f>
        <v>#DIV/0!</v>
      </c>
      <c r="AQ73" s="81" t="e">
        <f t="shared" si="156"/>
        <v>#DIV/0!</v>
      </c>
      <c r="AR73" s="80"/>
      <c r="AS73" s="80">
        <f t="shared" si="157"/>
        <v>0</v>
      </c>
      <c r="AT73" s="80">
        <f t="shared" si="158"/>
        <v>0</v>
      </c>
      <c r="AU73" s="80">
        <f t="shared" si="159"/>
        <v>0</v>
      </c>
      <c r="AV73" s="80">
        <f t="shared" si="160"/>
        <v>0</v>
      </c>
      <c r="AW73" s="80">
        <f t="shared" si="168"/>
        <v>0</v>
      </c>
      <c r="AX73" s="82"/>
      <c r="AY73" t="s">
        <v>135</v>
      </c>
      <c r="AZ73" t="s">
        <v>98</v>
      </c>
      <c r="BA73" t="s">
        <v>99</v>
      </c>
      <c r="BB73" t="s">
        <v>53</v>
      </c>
      <c r="BC73" s="164">
        <v>0</v>
      </c>
      <c r="BD73" s="164">
        <v>131</v>
      </c>
      <c r="BE73" s="164">
        <v>0</v>
      </c>
      <c r="BF73" s="164">
        <v>0</v>
      </c>
      <c r="BG73">
        <v>131</v>
      </c>
      <c r="BH73">
        <v>43.666666666666664</v>
      </c>
      <c r="BI73">
        <v>50.666666666666664</v>
      </c>
      <c r="BJ73"/>
      <c r="BK73">
        <v>0</v>
      </c>
      <c r="BL73">
        <v>3</v>
      </c>
      <c r="BM73">
        <v>0</v>
      </c>
      <c r="BN73">
        <v>0</v>
      </c>
      <c r="BO73">
        <v>3</v>
      </c>
      <c r="BP73" s="120">
        <v>14</v>
      </c>
      <c r="BQ73"/>
      <c r="BR73"/>
      <c r="BS73"/>
      <c r="BT73"/>
      <c r="BU73" s="164"/>
      <c r="BV73" s="164"/>
      <c r="BW73" s="164"/>
      <c r="BX73" s="164"/>
      <c r="BY73"/>
      <c r="BZ73"/>
      <c r="CA73"/>
      <c r="CB73"/>
      <c r="CC73"/>
      <c r="CD73"/>
      <c r="CE73"/>
      <c r="CF73"/>
      <c r="CG73"/>
      <c r="DL73"/>
    </row>
    <row r="74" spans="1:116" ht="18.95" customHeight="1" thickBot="1" x14ac:dyDescent="0.25">
      <c r="A74" s="152"/>
      <c r="B74" s="45"/>
      <c r="C74" s="45"/>
      <c r="D74" s="250"/>
      <c r="E74" s="126">
        <f t="shared" si="151"/>
        <v>0</v>
      </c>
      <c r="F74" s="127"/>
      <c r="G74" s="127"/>
      <c r="H74" s="127"/>
      <c r="I74" s="127"/>
      <c r="J74" s="128"/>
      <c r="K74" s="129"/>
      <c r="L74" s="127"/>
      <c r="M74" s="127"/>
      <c r="N74" s="127"/>
      <c r="O74" s="127"/>
      <c r="P74" s="128"/>
      <c r="Q74" s="128"/>
      <c r="R74" s="129">
        <f t="shared" si="153"/>
        <v>0</v>
      </c>
      <c r="S74" s="127"/>
      <c r="T74" s="127"/>
      <c r="U74" s="127"/>
      <c r="V74" s="127"/>
      <c r="W74" s="17">
        <f t="shared" si="147"/>
        <v>0</v>
      </c>
      <c r="X74" s="17">
        <f t="shared" si="148"/>
        <v>0</v>
      </c>
      <c r="Y74" s="129">
        <f t="shared" si="154"/>
        <v>0</v>
      </c>
      <c r="Z74" s="127"/>
      <c r="AA74" s="127"/>
      <c r="AB74" s="127"/>
      <c r="AC74" s="127"/>
      <c r="AD74" s="17">
        <f t="shared" si="149"/>
        <v>0</v>
      </c>
      <c r="AE74" s="17">
        <f t="shared" si="150"/>
        <v>0</v>
      </c>
      <c r="AG74" s="79">
        <f t="shared" si="161"/>
        <v>0</v>
      </c>
      <c r="AH74" s="80">
        <f t="shared" si="162"/>
        <v>0</v>
      </c>
      <c r="AI74" s="80">
        <f t="shared" si="163"/>
        <v>0</v>
      </c>
      <c r="AJ74" s="80" t="str">
        <f t="shared" si="155"/>
        <v>PRADES DE SALARS</v>
      </c>
      <c r="AK74" s="79">
        <f t="shared" si="164"/>
        <v>0</v>
      </c>
      <c r="AL74" s="79">
        <f t="shared" si="165"/>
        <v>0</v>
      </c>
      <c r="AM74" s="79">
        <f t="shared" si="166"/>
        <v>0</v>
      </c>
      <c r="AN74" s="79">
        <f t="shared" si="167"/>
        <v>0</v>
      </c>
      <c r="AO74" s="79">
        <f>SUM(AK74:AN74)</f>
        <v>0</v>
      </c>
      <c r="AP74" s="81" t="e">
        <f>AO74/AW74</f>
        <v>#DIV/0!</v>
      </c>
      <c r="AQ74" s="81" t="e">
        <f t="shared" si="156"/>
        <v>#DIV/0!</v>
      </c>
      <c r="AR74" s="80"/>
      <c r="AS74" s="80">
        <f t="shared" si="157"/>
        <v>0</v>
      </c>
      <c r="AT74" s="80">
        <f t="shared" si="158"/>
        <v>0</v>
      </c>
      <c r="AU74" s="80">
        <f t="shared" si="159"/>
        <v>0</v>
      </c>
      <c r="AV74" s="80">
        <f t="shared" si="160"/>
        <v>0</v>
      </c>
      <c r="AW74" s="80">
        <f t="shared" si="168"/>
        <v>0</v>
      </c>
      <c r="AX74" s="82"/>
      <c r="AY74" t="s">
        <v>135</v>
      </c>
      <c r="AZ74" t="s">
        <v>191</v>
      </c>
      <c r="BA74" t="s">
        <v>126</v>
      </c>
      <c r="BB74" t="s">
        <v>10</v>
      </c>
      <c r="BC74" s="164">
        <v>131</v>
      </c>
      <c r="BD74" s="164">
        <v>0</v>
      </c>
      <c r="BE74" s="164">
        <v>0</v>
      </c>
      <c r="BF74" s="164">
        <v>0</v>
      </c>
      <c r="BG74">
        <v>131</v>
      </c>
      <c r="BH74">
        <v>43.666666666666664</v>
      </c>
      <c r="BI74">
        <v>49.666666666666664</v>
      </c>
      <c r="BJ74"/>
      <c r="BK74">
        <v>3</v>
      </c>
      <c r="BL74">
        <v>0</v>
      </c>
      <c r="BM74">
        <v>0</v>
      </c>
      <c r="BN74">
        <v>0</v>
      </c>
      <c r="BO74">
        <v>3</v>
      </c>
      <c r="BP74" s="120">
        <v>15</v>
      </c>
      <c r="BQ74" s="178"/>
      <c r="BR74" s="155"/>
      <c r="BS74" s="155"/>
      <c r="BT74" s="155"/>
      <c r="BU74" s="165"/>
      <c r="BV74" s="165"/>
      <c r="BW74" s="165"/>
      <c r="BX74" s="155"/>
      <c r="BY74" s="165"/>
      <c r="BZ74" s="155"/>
      <c r="CA74" s="155"/>
      <c r="CB74" s="155"/>
      <c r="CC74" s="155"/>
      <c r="CD74" s="155"/>
      <c r="CE74" s="155"/>
      <c r="CF74" s="155"/>
      <c r="CG74" s="155"/>
      <c r="DL74"/>
    </row>
    <row r="75" spans="1:116" ht="18.95" customHeight="1" thickBot="1" x14ac:dyDescent="0.25">
      <c r="A75" s="153"/>
      <c r="B75" s="125"/>
      <c r="C75" s="125"/>
      <c r="D75" s="124"/>
      <c r="E75" s="126">
        <f t="shared" si="151"/>
        <v>0</v>
      </c>
      <c r="F75" s="127"/>
      <c r="G75" s="127"/>
      <c r="H75" s="127"/>
      <c r="I75" s="127"/>
      <c r="J75" s="128"/>
      <c r="K75" s="129"/>
      <c r="L75" s="127"/>
      <c r="M75" s="127"/>
      <c r="N75" s="127"/>
      <c r="O75" s="127"/>
      <c r="P75" s="128"/>
      <c r="Q75" s="128"/>
      <c r="R75" s="129">
        <f t="shared" si="153"/>
        <v>0</v>
      </c>
      <c r="S75" s="127"/>
      <c r="T75" s="127"/>
      <c r="U75" s="127"/>
      <c r="V75" s="127"/>
      <c r="W75" s="17">
        <f t="shared" si="147"/>
        <v>0</v>
      </c>
      <c r="X75" s="17">
        <f t="shared" si="148"/>
        <v>0</v>
      </c>
      <c r="Y75" s="129">
        <f t="shared" si="154"/>
        <v>0</v>
      </c>
      <c r="Z75" s="127"/>
      <c r="AA75" s="127"/>
      <c r="AB75" s="127"/>
      <c r="AC75" s="127"/>
      <c r="AD75" s="17">
        <f t="shared" si="149"/>
        <v>0</v>
      </c>
      <c r="AE75" s="17">
        <f t="shared" si="150"/>
        <v>0</v>
      </c>
      <c r="AG75" s="79" t="str">
        <f t="shared" ref="AG75:AG83" si="169">A152</f>
        <v>E</v>
      </c>
      <c r="AH75" s="80" t="str">
        <f t="shared" ref="AH75:AH83" si="170">B152</f>
        <v>BOUISSOU</v>
      </c>
      <c r="AI75" s="80" t="str">
        <f t="shared" ref="AI75:AI83" si="171">C152</f>
        <v>JEAN-MARIE</v>
      </c>
      <c r="AJ75" s="80" t="str">
        <f t="shared" ref="AJ75:AJ83" si="172">$B$149</f>
        <v>SAVE &amp; GARONNE</v>
      </c>
      <c r="AK75" s="79">
        <f>J152</f>
        <v>143</v>
      </c>
      <c r="AL75" s="79">
        <f>P152</f>
        <v>130</v>
      </c>
      <c r="AM75" s="79">
        <f>W152</f>
        <v>140</v>
      </c>
      <c r="AN75" s="79">
        <f>AD152</f>
        <v>114</v>
      </c>
      <c r="AO75" s="79">
        <f t="shared" si="116"/>
        <v>527</v>
      </c>
      <c r="AP75" s="81">
        <f t="shared" ref="AP75:AP112" si="173">AO75/AW75</f>
        <v>43.916666666666664</v>
      </c>
      <c r="AQ75" s="81">
        <f t="shared" ref="AQ75:AQ83" si="174">AP75+D152</f>
        <v>49.916666666666664</v>
      </c>
      <c r="AR75" s="80"/>
      <c r="AS75" s="80">
        <f t="shared" ref="AS75:AS83" si="175">IF(AK75&gt;0,$H$149,0)</f>
        <v>3</v>
      </c>
      <c r="AT75" s="80">
        <f t="shared" ref="AT75:AT83" si="176">IF(AL75&gt;0,$N$149,0)</f>
        <v>3</v>
      </c>
      <c r="AU75" s="80">
        <f t="shared" ref="AU75:AU83" si="177">IF(AM75&gt;0,$U$149,0)</f>
        <v>3</v>
      </c>
      <c r="AV75" s="80">
        <f t="shared" ref="AV75:AV83" si="178">IF(AN75&gt;0,$AB$149,0)</f>
        <v>3</v>
      </c>
      <c r="AW75" s="80">
        <f>SUM(AS75:AV75)</f>
        <v>12</v>
      </c>
      <c r="AX75" s="82"/>
      <c r="AY75" t="s">
        <v>135</v>
      </c>
      <c r="AZ75" t="s">
        <v>210</v>
      </c>
      <c r="BA75" t="s">
        <v>211</v>
      </c>
      <c r="BB75" t="s">
        <v>166</v>
      </c>
      <c r="BC75" s="164">
        <v>0</v>
      </c>
      <c r="BD75" s="164">
        <v>0</v>
      </c>
      <c r="BE75" s="164">
        <v>127</v>
      </c>
      <c r="BF75" s="164">
        <v>0</v>
      </c>
      <c r="BG75">
        <v>127</v>
      </c>
      <c r="BH75">
        <v>42.333333333333336</v>
      </c>
      <c r="BI75">
        <v>45.333333333333336</v>
      </c>
      <c r="BJ75"/>
      <c r="BK75">
        <v>0</v>
      </c>
      <c r="BL75">
        <v>0</v>
      </c>
      <c r="BM75">
        <v>3</v>
      </c>
      <c r="BN75">
        <v>0</v>
      </c>
      <c r="BO75">
        <v>3</v>
      </c>
      <c r="BP75" s="120">
        <v>16</v>
      </c>
      <c r="BQ75" s="178"/>
      <c r="BR75" s="247"/>
      <c r="BS75" s="155"/>
      <c r="BT75" s="155"/>
      <c r="BU75" s="155"/>
      <c r="BV75" s="155"/>
      <c r="BW75" s="155"/>
      <c r="BX75" s="155"/>
      <c r="BY75" s="165"/>
      <c r="BZ75" s="155"/>
      <c r="CA75" s="155"/>
      <c r="CB75" s="155"/>
      <c r="CC75" s="155"/>
      <c r="CD75" s="155"/>
      <c r="CE75" s="155"/>
      <c r="CF75" s="155"/>
      <c r="CG75" s="155"/>
      <c r="DL75"/>
    </row>
    <row r="76" spans="1:116" ht="18.95" customHeight="1" thickBot="1" x14ac:dyDescent="0.25">
      <c r="A76" s="153"/>
      <c r="B76" s="125"/>
      <c r="C76" s="125"/>
      <c r="D76" s="124"/>
      <c r="E76" s="126">
        <f t="shared" si="151"/>
        <v>0</v>
      </c>
      <c r="F76" s="127"/>
      <c r="G76" s="127"/>
      <c r="H76" s="127"/>
      <c r="I76" s="127"/>
      <c r="J76" s="128"/>
      <c r="K76" s="129"/>
      <c r="L76" s="127"/>
      <c r="M76" s="127"/>
      <c r="N76" s="127"/>
      <c r="O76" s="127"/>
      <c r="P76" s="128"/>
      <c r="Q76" s="128"/>
      <c r="R76" s="129">
        <f t="shared" si="153"/>
        <v>0</v>
      </c>
      <c r="S76" s="127"/>
      <c r="T76" s="127"/>
      <c r="U76" s="127"/>
      <c r="V76" s="127"/>
      <c r="W76" s="128"/>
      <c r="X76" s="128"/>
      <c r="Y76" s="129">
        <f t="shared" si="154"/>
        <v>0</v>
      </c>
      <c r="Z76" s="127"/>
      <c r="AA76" s="127"/>
      <c r="AB76" s="127"/>
      <c r="AC76" s="127"/>
      <c r="AD76" s="17">
        <f t="shared" si="149"/>
        <v>0</v>
      </c>
      <c r="AE76" s="17">
        <f t="shared" si="150"/>
        <v>0</v>
      </c>
      <c r="AG76" s="79" t="str">
        <f t="shared" si="169"/>
        <v>E</v>
      </c>
      <c r="AH76" s="80" t="str">
        <f t="shared" si="170"/>
        <v>BRUN</v>
      </c>
      <c r="AI76" s="80" t="str">
        <f t="shared" si="171"/>
        <v>XAVIER</v>
      </c>
      <c r="AJ76" s="80" t="str">
        <f t="shared" si="172"/>
        <v>SAVE &amp; GARONNE</v>
      </c>
      <c r="AK76" s="79">
        <f t="shared" ref="AK76:AK83" si="179">J153</f>
        <v>120</v>
      </c>
      <c r="AL76" s="79">
        <f t="shared" ref="AL76:AL83" si="180">P153</f>
        <v>98</v>
      </c>
      <c r="AM76" s="79">
        <f t="shared" ref="AM76:AM83" si="181">W153</f>
        <v>112</v>
      </c>
      <c r="AN76" s="79">
        <f t="shared" ref="AN76:AN83" si="182">AD153</f>
        <v>119</v>
      </c>
      <c r="AO76" s="79">
        <f t="shared" si="116"/>
        <v>449</v>
      </c>
      <c r="AP76" s="81">
        <f t="shared" si="173"/>
        <v>37.416666666666664</v>
      </c>
      <c r="AQ76" s="81">
        <f t="shared" si="174"/>
        <v>44.416666666666664</v>
      </c>
      <c r="AR76" s="80"/>
      <c r="AS76" s="80">
        <f t="shared" si="175"/>
        <v>3</v>
      </c>
      <c r="AT76" s="80">
        <f t="shared" si="176"/>
        <v>3</v>
      </c>
      <c r="AU76" s="80">
        <f t="shared" si="177"/>
        <v>3</v>
      </c>
      <c r="AV76" s="80">
        <f t="shared" si="178"/>
        <v>3</v>
      </c>
      <c r="AW76" s="80">
        <f t="shared" ref="AW76:AW83" si="183">SUM(AS76:AV76)</f>
        <v>12</v>
      </c>
      <c r="AX76" s="82"/>
      <c r="AY76" s="173" t="s">
        <v>135</v>
      </c>
      <c r="AZ76" s="82" t="s">
        <v>165</v>
      </c>
      <c r="BA76" s="82" t="s">
        <v>150</v>
      </c>
      <c r="BB76" s="82" t="s">
        <v>158</v>
      </c>
      <c r="BC76" s="173">
        <v>0</v>
      </c>
      <c r="BD76" s="173">
        <v>123</v>
      </c>
      <c r="BE76" s="173">
        <v>0</v>
      </c>
      <c r="BF76" s="173">
        <v>0</v>
      </c>
      <c r="BG76" s="173">
        <v>123</v>
      </c>
      <c r="BH76" s="174">
        <v>41</v>
      </c>
      <c r="BI76" s="174">
        <v>45</v>
      </c>
      <c r="BJ76" s="82"/>
      <c r="BK76" s="82">
        <v>0</v>
      </c>
      <c r="BL76" s="82">
        <v>3</v>
      </c>
      <c r="BM76" s="82">
        <v>0</v>
      </c>
      <c r="BN76" s="82">
        <v>0</v>
      </c>
      <c r="BO76" s="82">
        <v>3</v>
      </c>
      <c r="BP76" s="120">
        <v>17</v>
      </c>
      <c r="BQ76" s="178"/>
      <c r="BR76" s="247"/>
      <c r="BS76" s="155"/>
      <c r="BT76" s="155"/>
      <c r="BU76" s="248"/>
      <c r="BV76" s="248"/>
      <c r="BW76" s="248"/>
      <c r="BX76" s="155"/>
      <c r="BY76" s="165"/>
      <c r="BZ76" s="155"/>
      <c r="CA76" s="155"/>
      <c r="CB76" s="155"/>
      <c r="CC76" s="155"/>
      <c r="CD76" s="155"/>
      <c r="CE76" s="155"/>
      <c r="CF76" s="155"/>
      <c r="CG76" s="155"/>
      <c r="DL76"/>
    </row>
    <row r="77" spans="1:116" ht="18.95" customHeight="1" thickBot="1" x14ac:dyDescent="0.25">
      <c r="A77" s="153"/>
      <c r="B77" s="125"/>
      <c r="C77" s="125"/>
      <c r="D77" s="124"/>
      <c r="E77" s="126">
        <f t="shared" si="151"/>
        <v>0</v>
      </c>
      <c r="F77" s="127"/>
      <c r="G77" s="127"/>
      <c r="H77" s="127"/>
      <c r="I77" s="127"/>
      <c r="J77" s="128"/>
      <c r="K77" s="129"/>
      <c r="L77" s="127"/>
      <c r="M77" s="127"/>
      <c r="N77" s="127"/>
      <c r="O77" s="127"/>
      <c r="P77" s="128"/>
      <c r="Q77" s="128"/>
      <c r="R77" s="129"/>
      <c r="S77" s="127"/>
      <c r="T77" s="127"/>
      <c r="U77" s="127"/>
      <c r="V77" s="127"/>
      <c r="W77" s="128"/>
      <c r="X77" s="128"/>
      <c r="Y77" s="129">
        <f t="shared" si="154"/>
        <v>0</v>
      </c>
      <c r="Z77" s="127"/>
      <c r="AA77" s="127"/>
      <c r="AB77" s="127"/>
      <c r="AC77" s="127"/>
      <c r="AD77" s="17">
        <f t="shared" si="149"/>
        <v>0</v>
      </c>
      <c r="AE77" s="17">
        <f t="shared" si="150"/>
        <v>0</v>
      </c>
      <c r="AG77" s="79" t="str">
        <f t="shared" si="169"/>
        <v>P</v>
      </c>
      <c r="AH77" s="80" t="str">
        <f t="shared" si="170"/>
        <v>LAUZELY</v>
      </c>
      <c r="AI77" s="80" t="str">
        <f t="shared" si="171"/>
        <v>PATRICE</v>
      </c>
      <c r="AJ77" s="80" t="str">
        <f t="shared" si="172"/>
        <v>SAVE &amp; GARONNE</v>
      </c>
      <c r="AK77" s="79">
        <f t="shared" si="179"/>
        <v>96</v>
      </c>
      <c r="AL77" s="79">
        <f t="shared" si="180"/>
        <v>107</v>
      </c>
      <c r="AM77" s="79">
        <f t="shared" si="181"/>
        <v>92</v>
      </c>
      <c r="AN77" s="79">
        <f t="shared" si="182"/>
        <v>95</v>
      </c>
      <c r="AO77" s="79">
        <f t="shared" si="116"/>
        <v>390</v>
      </c>
      <c r="AP77" s="81">
        <f t="shared" si="173"/>
        <v>32.5</v>
      </c>
      <c r="AQ77" s="81">
        <f t="shared" si="174"/>
        <v>47.5</v>
      </c>
      <c r="AR77" s="80"/>
      <c r="AS77" s="80">
        <f t="shared" si="175"/>
        <v>3</v>
      </c>
      <c r="AT77" s="80">
        <f t="shared" si="176"/>
        <v>3</v>
      </c>
      <c r="AU77" s="80">
        <f t="shared" si="177"/>
        <v>3</v>
      </c>
      <c r="AV77" s="80">
        <f t="shared" si="178"/>
        <v>3</v>
      </c>
      <c r="AW77" s="80">
        <f t="shared" si="183"/>
        <v>12</v>
      </c>
      <c r="AX77" s="82"/>
      <c r="AY77" t="s">
        <v>135</v>
      </c>
      <c r="AZ77" t="s">
        <v>169</v>
      </c>
      <c r="BA77" t="s">
        <v>170</v>
      </c>
      <c r="BB77" t="s">
        <v>166</v>
      </c>
      <c r="BC77" s="164">
        <v>114</v>
      </c>
      <c r="BD77" s="164">
        <v>0</v>
      </c>
      <c r="BE77" s="164">
        <v>0</v>
      </c>
      <c r="BF77" s="164">
        <v>0</v>
      </c>
      <c r="BG77">
        <v>114</v>
      </c>
      <c r="BH77">
        <v>38</v>
      </c>
      <c r="BI77">
        <v>45</v>
      </c>
      <c r="BJ77"/>
      <c r="BK77">
        <v>3</v>
      </c>
      <c r="BL77">
        <v>0</v>
      </c>
      <c r="BM77">
        <v>0</v>
      </c>
      <c r="BN77">
        <v>0</v>
      </c>
      <c r="BO77">
        <v>3</v>
      </c>
      <c r="BP77" s="120">
        <v>18</v>
      </c>
      <c r="BQ77" s="178"/>
      <c r="BR77" s="247"/>
      <c r="BS77" s="155"/>
      <c r="BT77" s="155"/>
      <c r="BU77" s="248"/>
      <c r="BV77" s="248"/>
      <c r="BW77" s="248"/>
      <c r="BX77" s="155"/>
      <c r="BY77" s="165"/>
      <c r="BZ77" s="155"/>
      <c r="CA77" s="155"/>
      <c r="CB77" s="155"/>
      <c r="CC77" s="155"/>
      <c r="CD77" s="155"/>
      <c r="CE77" s="155"/>
      <c r="CF77" s="155"/>
      <c r="CG77" s="155"/>
      <c r="DL77"/>
    </row>
    <row r="78" spans="1:116" ht="18.95" customHeight="1" thickBot="1" x14ac:dyDescent="0.25">
      <c r="A78" s="153"/>
      <c r="B78" s="125"/>
      <c r="C78" s="125"/>
      <c r="D78" s="124"/>
      <c r="E78" s="126"/>
      <c r="F78" s="127"/>
      <c r="G78" s="127"/>
      <c r="H78" s="127"/>
      <c r="I78" s="127"/>
      <c r="J78" s="128"/>
      <c r="K78" s="129"/>
      <c r="L78" s="127"/>
      <c r="M78" s="127"/>
      <c r="N78" s="127"/>
      <c r="O78" s="127"/>
      <c r="P78" s="128"/>
      <c r="Q78" s="128"/>
      <c r="R78" s="129"/>
      <c r="S78" s="127"/>
      <c r="T78" s="127"/>
      <c r="U78" s="127"/>
      <c r="V78" s="127"/>
      <c r="W78" s="128"/>
      <c r="X78" s="128"/>
      <c r="Y78" s="129">
        <f t="shared" si="154"/>
        <v>0</v>
      </c>
      <c r="Z78" s="127"/>
      <c r="AA78" s="127"/>
      <c r="AB78" s="127"/>
      <c r="AC78" s="127"/>
      <c r="AD78" s="17">
        <f t="shared" si="149"/>
        <v>0</v>
      </c>
      <c r="AE78" s="17">
        <f t="shared" si="150"/>
        <v>0</v>
      </c>
      <c r="AG78" s="79" t="str">
        <f t="shared" si="169"/>
        <v>P</v>
      </c>
      <c r="AH78" s="80" t="str">
        <f t="shared" si="170"/>
        <v>ROUSSEL</v>
      </c>
      <c r="AI78" s="80" t="str">
        <f t="shared" si="171"/>
        <v>GREGORY</v>
      </c>
      <c r="AJ78" s="80" t="str">
        <f t="shared" si="172"/>
        <v>SAVE &amp; GARONNE</v>
      </c>
      <c r="AK78" s="79">
        <f t="shared" si="179"/>
        <v>101</v>
      </c>
      <c r="AL78" s="79">
        <f t="shared" si="180"/>
        <v>119</v>
      </c>
      <c r="AM78" s="79">
        <f t="shared" si="181"/>
        <v>112</v>
      </c>
      <c r="AN78" s="79">
        <f t="shared" si="182"/>
        <v>94</v>
      </c>
      <c r="AO78" s="79">
        <f t="shared" si="116"/>
        <v>426</v>
      </c>
      <c r="AP78" s="81">
        <f t="shared" si="173"/>
        <v>35.5</v>
      </c>
      <c r="AQ78" s="81">
        <f t="shared" si="174"/>
        <v>49.5</v>
      </c>
      <c r="AR78" s="80"/>
      <c r="AS78" s="80">
        <f t="shared" si="175"/>
        <v>3</v>
      </c>
      <c r="AT78" s="80">
        <f t="shared" si="176"/>
        <v>3</v>
      </c>
      <c r="AU78" s="80">
        <f t="shared" si="177"/>
        <v>3</v>
      </c>
      <c r="AV78" s="80">
        <f t="shared" si="178"/>
        <v>3</v>
      </c>
      <c r="AW78" s="80">
        <f t="shared" si="183"/>
        <v>12</v>
      </c>
      <c r="AX78" s="82"/>
      <c r="AY78" t="s">
        <v>135</v>
      </c>
      <c r="AZ78" t="s">
        <v>189</v>
      </c>
      <c r="BA78" t="s">
        <v>190</v>
      </c>
      <c r="BB78" t="s">
        <v>53</v>
      </c>
      <c r="BC78" s="164">
        <v>0</v>
      </c>
      <c r="BD78" s="164">
        <v>113</v>
      </c>
      <c r="BE78" s="164">
        <v>0</v>
      </c>
      <c r="BF78" s="164">
        <v>0</v>
      </c>
      <c r="BG78">
        <v>113</v>
      </c>
      <c r="BH78">
        <v>37.666666666666664</v>
      </c>
      <c r="BI78">
        <v>44.666666666666664</v>
      </c>
      <c r="BJ78"/>
      <c r="BK78">
        <v>0</v>
      </c>
      <c r="BL78">
        <v>3</v>
      </c>
      <c r="BM78">
        <v>0</v>
      </c>
      <c r="BN78">
        <v>0</v>
      </c>
      <c r="BO78">
        <v>3</v>
      </c>
      <c r="BP78" s="120">
        <v>19</v>
      </c>
      <c r="BQ78" s="178"/>
      <c r="BR78" s="80"/>
      <c r="BS78" s="80"/>
      <c r="BT78" s="80"/>
      <c r="BU78" s="79"/>
      <c r="BV78" s="79"/>
      <c r="BW78" s="79"/>
      <c r="BX78" s="79"/>
      <c r="BY78" s="79"/>
      <c r="BZ78" s="159"/>
      <c r="CA78" s="159"/>
      <c r="CB78" s="249"/>
      <c r="CC78" s="80"/>
      <c r="CD78" s="80"/>
      <c r="CE78" s="80"/>
      <c r="CF78" s="80"/>
      <c r="CG78" s="80"/>
      <c r="DL78"/>
    </row>
    <row r="79" spans="1:116" ht="18.95" customHeight="1" thickBot="1" x14ac:dyDescent="0.25">
      <c r="A79" s="154"/>
      <c r="B79" s="47"/>
      <c r="C79" s="47"/>
      <c r="D79" s="46"/>
      <c r="E79" s="126">
        <f t="shared" si="151"/>
        <v>0</v>
      </c>
      <c r="F79" s="127"/>
      <c r="G79" s="127"/>
      <c r="H79" s="127"/>
      <c r="I79" s="127"/>
      <c r="J79" s="128">
        <f t="shared" si="144"/>
        <v>0</v>
      </c>
      <c r="K79" s="129">
        <f t="shared" si="152"/>
        <v>0</v>
      </c>
      <c r="L79" s="127"/>
      <c r="M79" s="127"/>
      <c r="N79" s="127"/>
      <c r="O79" s="127"/>
      <c r="P79" s="128">
        <f t="shared" si="145"/>
        <v>0</v>
      </c>
      <c r="Q79" s="128">
        <f t="shared" si="146"/>
        <v>0</v>
      </c>
      <c r="R79" s="129">
        <f t="shared" si="153"/>
        <v>0</v>
      </c>
      <c r="S79" s="127"/>
      <c r="T79" s="127"/>
      <c r="U79" s="127"/>
      <c r="V79" s="127"/>
      <c r="W79" s="128">
        <f t="shared" si="147"/>
        <v>0</v>
      </c>
      <c r="X79" s="128">
        <f t="shared" si="148"/>
        <v>0</v>
      </c>
      <c r="Y79" s="129">
        <f t="shared" si="154"/>
        <v>0</v>
      </c>
      <c r="Z79" s="127"/>
      <c r="AA79" s="127"/>
      <c r="AB79" s="127"/>
      <c r="AC79" s="127"/>
      <c r="AD79" s="128">
        <f t="shared" si="149"/>
        <v>0</v>
      </c>
      <c r="AE79" s="128">
        <f t="shared" si="150"/>
        <v>0</v>
      </c>
      <c r="AG79" s="79">
        <f t="shared" si="169"/>
        <v>0</v>
      </c>
      <c r="AH79" s="80">
        <f t="shared" si="170"/>
        <v>0</v>
      </c>
      <c r="AI79" s="80">
        <f t="shared" si="171"/>
        <v>0</v>
      </c>
      <c r="AJ79" s="80" t="str">
        <f t="shared" si="172"/>
        <v>SAVE &amp; GARONNE</v>
      </c>
      <c r="AK79" s="79">
        <f t="shared" si="179"/>
        <v>0</v>
      </c>
      <c r="AL79" s="79">
        <f t="shared" si="180"/>
        <v>0</v>
      </c>
      <c r="AM79" s="79">
        <f t="shared" si="181"/>
        <v>0</v>
      </c>
      <c r="AN79" s="79">
        <f t="shared" si="182"/>
        <v>0</v>
      </c>
      <c r="AO79" s="79">
        <f t="shared" si="116"/>
        <v>0</v>
      </c>
      <c r="AP79" s="81" t="e">
        <f t="shared" si="173"/>
        <v>#DIV/0!</v>
      </c>
      <c r="AQ79" s="81" t="e">
        <f t="shared" si="174"/>
        <v>#DIV/0!</v>
      </c>
      <c r="AR79" s="80"/>
      <c r="AS79" s="80">
        <f t="shared" si="175"/>
        <v>0</v>
      </c>
      <c r="AT79" s="80">
        <f t="shared" si="176"/>
        <v>0</v>
      </c>
      <c r="AU79" s="80">
        <f t="shared" si="177"/>
        <v>0</v>
      </c>
      <c r="AV79" s="80">
        <f t="shared" si="178"/>
        <v>0</v>
      </c>
      <c r="AW79" s="80">
        <f t="shared" si="183"/>
        <v>0</v>
      </c>
      <c r="AX79" s="82"/>
      <c r="AY79" s="64" t="s">
        <v>135</v>
      </c>
      <c r="AZ79" s="64" t="s">
        <v>114</v>
      </c>
      <c r="BA79" s="64" t="s">
        <v>113</v>
      </c>
      <c r="BB79" s="64" t="s">
        <v>9</v>
      </c>
      <c r="BC79" s="162">
        <v>110</v>
      </c>
      <c r="BD79" s="162">
        <v>0</v>
      </c>
      <c r="BE79" s="162">
        <v>0</v>
      </c>
      <c r="BF79" s="162">
        <v>0</v>
      </c>
      <c r="BG79" s="162">
        <v>110</v>
      </c>
      <c r="BH79" s="166">
        <v>36.666666666666664</v>
      </c>
      <c r="BI79" s="162">
        <v>43.666666666666664</v>
      </c>
      <c r="BK79" s="64">
        <v>3</v>
      </c>
      <c r="BL79" s="64">
        <v>0</v>
      </c>
      <c r="BM79" s="64">
        <v>0</v>
      </c>
      <c r="BN79" s="64">
        <v>0</v>
      </c>
      <c r="BO79" s="64">
        <v>3</v>
      </c>
      <c r="BP79" s="120">
        <v>19</v>
      </c>
      <c r="DL79"/>
    </row>
    <row r="80" spans="1:116" ht="18.95" customHeight="1" thickTop="1" thickBot="1" x14ac:dyDescent="0.25">
      <c r="A80" s="233" t="s">
        <v>57</v>
      </c>
      <c r="B80" s="234"/>
      <c r="C80" s="235"/>
      <c r="D80" s="236">
        <v>0</v>
      </c>
      <c r="E80" s="132">
        <f>SUM(E65:E79)</f>
        <v>78</v>
      </c>
      <c r="F80" s="16">
        <f>SUM(F65:F79)</f>
        <v>155</v>
      </c>
      <c r="G80" s="147">
        <f>SUM(G65:G79)</f>
        <v>159</v>
      </c>
      <c r="H80" s="16">
        <f>SUM(H65:H79)</f>
        <v>170</v>
      </c>
      <c r="I80" s="16">
        <f>I65+I66+I67+I68+I69+I70+I72+I79</f>
        <v>0</v>
      </c>
      <c r="J80" s="16" t="s">
        <v>52</v>
      </c>
      <c r="K80" s="149">
        <f>SUM(K65:K79)</f>
        <v>72</v>
      </c>
      <c r="L80" s="16">
        <f>SUM(L65:L79)</f>
        <v>145</v>
      </c>
      <c r="M80" s="147">
        <f>SUM(M65:M79)</f>
        <v>175</v>
      </c>
      <c r="N80" s="147">
        <f>SUM(N65:N79)</f>
        <v>170</v>
      </c>
      <c r="O80" s="16">
        <f>O65+O66+O67+O68+O69+O70+O72+O79</f>
        <v>0</v>
      </c>
      <c r="P80" s="16"/>
      <c r="Q80" s="16"/>
      <c r="R80" s="149">
        <f>SUM(R65:R79)</f>
        <v>96</v>
      </c>
      <c r="S80" s="16">
        <f>SUM(S65:S79)</f>
        <v>145</v>
      </c>
      <c r="T80" s="147">
        <f>SUM(T65:T79)</f>
        <v>158</v>
      </c>
      <c r="U80" s="147">
        <f>SUM(U65:U79)</f>
        <v>152</v>
      </c>
      <c r="V80" s="16">
        <f>V65+V66+V67+V68+V69+V70+V72+V79</f>
        <v>0</v>
      </c>
      <c r="W80" s="16"/>
      <c r="X80" s="16"/>
      <c r="Y80" s="149">
        <f>SUM(Y65:Y79)</f>
        <v>63</v>
      </c>
      <c r="Z80" s="16">
        <f>SUM(Z65:Z79)</f>
        <v>180</v>
      </c>
      <c r="AA80" s="147">
        <f>SUM(AA65:AA79)</f>
        <v>155</v>
      </c>
      <c r="AB80" s="147">
        <f>SUM(AB65:AB79)</f>
        <v>174</v>
      </c>
      <c r="AC80" s="16">
        <f>AC65+AC66+AC67+AC68+AC69+AC70+AC71+AC79</f>
        <v>0</v>
      </c>
      <c r="AD80" s="16"/>
      <c r="AE80" s="16"/>
      <c r="AG80" s="79">
        <f t="shared" si="169"/>
        <v>0</v>
      </c>
      <c r="AH80" s="80">
        <f t="shared" si="170"/>
        <v>0</v>
      </c>
      <c r="AI80" s="80">
        <f t="shared" si="171"/>
        <v>0</v>
      </c>
      <c r="AJ80" s="80" t="str">
        <f t="shared" si="172"/>
        <v>SAVE &amp; GARONNE</v>
      </c>
      <c r="AK80" s="79">
        <f t="shared" si="179"/>
        <v>0</v>
      </c>
      <c r="AL80" s="79">
        <f t="shared" si="180"/>
        <v>0</v>
      </c>
      <c r="AM80" s="79">
        <f t="shared" si="181"/>
        <v>0</v>
      </c>
      <c r="AN80" s="79">
        <f t="shared" si="182"/>
        <v>0</v>
      </c>
      <c r="AO80" s="79">
        <f>SUM(AK80:AN80)</f>
        <v>0</v>
      </c>
      <c r="AP80" s="81" t="e">
        <f>AO80/AW80</f>
        <v>#DIV/0!</v>
      </c>
      <c r="AQ80" s="81" t="e">
        <f t="shared" si="174"/>
        <v>#DIV/0!</v>
      </c>
      <c r="AR80" s="80"/>
      <c r="AS80" s="80">
        <f t="shared" si="175"/>
        <v>0</v>
      </c>
      <c r="AT80" s="80">
        <f t="shared" si="176"/>
        <v>0</v>
      </c>
      <c r="AU80" s="80">
        <f t="shared" si="177"/>
        <v>0</v>
      </c>
      <c r="AV80" s="80">
        <f t="shared" si="178"/>
        <v>0</v>
      </c>
      <c r="AW80" s="80">
        <f t="shared" si="183"/>
        <v>0</v>
      </c>
      <c r="AX80" s="82"/>
      <c r="AY80" t="s">
        <v>135</v>
      </c>
      <c r="AZ80" t="s">
        <v>217</v>
      </c>
      <c r="BA80" t="s">
        <v>218</v>
      </c>
      <c r="BB80" t="s">
        <v>55</v>
      </c>
      <c r="BC80" s="164">
        <v>0</v>
      </c>
      <c r="BD80" s="164">
        <v>0</v>
      </c>
      <c r="BE80" s="164">
        <v>105</v>
      </c>
      <c r="BF80" s="164">
        <v>0</v>
      </c>
      <c r="BG80">
        <v>105</v>
      </c>
      <c r="BH80">
        <v>35</v>
      </c>
      <c r="BI80">
        <v>35</v>
      </c>
      <c r="BJ80"/>
      <c r="BK80">
        <v>0</v>
      </c>
      <c r="BL80">
        <v>0</v>
      </c>
      <c r="BM80">
        <v>3</v>
      </c>
      <c r="BN80">
        <v>0</v>
      </c>
      <c r="BO80">
        <v>3</v>
      </c>
    </row>
    <row r="81" spans="1:85" ht="18.95" customHeight="1" thickTop="1" thickBot="1" x14ac:dyDescent="0.25">
      <c r="A81" s="31" t="s">
        <v>60</v>
      </c>
      <c r="B81" s="9"/>
      <c r="C81" s="9"/>
      <c r="D81" s="9"/>
      <c r="E81" s="9"/>
      <c r="F81" s="9"/>
      <c r="G81" s="9"/>
      <c r="H81" s="228">
        <f>SUM(J65:J72)/($H$4*4)</f>
        <v>40.333333333333336</v>
      </c>
      <c r="I81" s="229"/>
      <c r="J81" s="17">
        <f>F80+G80+H80+I80</f>
        <v>484</v>
      </c>
      <c r="K81" s="38"/>
      <c r="L81" s="230"/>
      <c r="M81" s="228">
        <f>SUM(P65:P79)/($N$4*4)</f>
        <v>40.833333333333336</v>
      </c>
      <c r="N81" s="231"/>
      <c r="O81" s="35"/>
      <c r="P81" s="17">
        <f>SUM(L80:O80)</f>
        <v>490</v>
      </c>
      <c r="Q81" s="7"/>
      <c r="R81" s="232"/>
      <c r="S81" s="9"/>
      <c r="T81" s="9"/>
      <c r="U81" s="228">
        <f>SUM(W65:W79)/($U$4*4)</f>
        <v>37.916666666666664</v>
      </c>
      <c r="V81" s="28"/>
      <c r="W81" s="17">
        <f>SUM(S80:V80)</f>
        <v>455</v>
      </c>
      <c r="X81" s="17"/>
      <c r="Y81" s="232"/>
      <c r="Z81" s="9"/>
      <c r="AA81" s="9"/>
      <c r="AB81" s="228">
        <f>SUM(AD65:AD79)/($U$4*4)</f>
        <v>42.416666666666664</v>
      </c>
      <c r="AC81" s="28"/>
      <c r="AD81" s="17">
        <f>SUM(Z80:AC80)</f>
        <v>509</v>
      </c>
      <c r="AE81" s="17"/>
      <c r="AG81" s="79">
        <f t="shared" si="169"/>
        <v>0</v>
      </c>
      <c r="AH81" s="80">
        <f t="shared" si="170"/>
        <v>0</v>
      </c>
      <c r="AI81" s="80">
        <f t="shared" si="171"/>
        <v>0</v>
      </c>
      <c r="AJ81" s="80" t="str">
        <f t="shared" si="172"/>
        <v>SAVE &amp; GARONNE</v>
      </c>
      <c r="AK81" s="79">
        <f t="shared" si="179"/>
        <v>0</v>
      </c>
      <c r="AL81" s="79">
        <f t="shared" si="180"/>
        <v>0</v>
      </c>
      <c r="AM81" s="79">
        <f t="shared" si="181"/>
        <v>0</v>
      </c>
      <c r="AN81" s="79">
        <f t="shared" si="182"/>
        <v>0</v>
      </c>
      <c r="AO81" s="79">
        <f>SUM(AK81:AN81)</f>
        <v>0</v>
      </c>
      <c r="AP81" s="81" t="e">
        <f>AO81/AW81</f>
        <v>#DIV/0!</v>
      </c>
      <c r="AQ81" s="81" t="e">
        <f t="shared" si="174"/>
        <v>#DIV/0!</v>
      </c>
      <c r="AR81" s="80"/>
      <c r="AS81" s="80">
        <f t="shared" si="175"/>
        <v>0</v>
      </c>
      <c r="AT81" s="80">
        <f t="shared" si="176"/>
        <v>0</v>
      </c>
      <c r="AU81" s="80">
        <f t="shared" si="177"/>
        <v>0</v>
      </c>
      <c r="AV81" s="80">
        <f t="shared" si="178"/>
        <v>0</v>
      </c>
      <c r="AW81" s="80">
        <f t="shared" si="183"/>
        <v>0</v>
      </c>
      <c r="AX81" s="82"/>
      <c r="AY81">
        <v>0</v>
      </c>
      <c r="AZ81">
        <v>0</v>
      </c>
      <c r="BA81">
        <v>0</v>
      </c>
      <c r="BB81" t="s">
        <v>5</v>
      </c>
      <c r="BC81" s="164">
        <v>0</v>
      </c>
      <c r="BD81" s="164">
        <v>0</v>
      </c>
      <c r="BE81" s="164">
        <v>0</v>
      </c>
      <c r="BF81" s="164">
        <v>0</v>
      </c>
      <c r="BG81">
        <v>0</v>
      </c>
      <c r="BH81" t="e">
        <v>#DIV/0!</v>
      </c>
      <c r="BI81" t="e">
        <v>#DIV/0!</v>
      </c>
      <c r="BJ81"/>
      <c r="BK81">
        <v>0</v>
      </c>
      <c r="BL81">
        <v>0</v>
      </c>
      <c r="BM81">
        <v>0</v>
      </c>
      <c r="BN81">
        <v>0</v>
      </c>
      <c r="BO81">
        <v>0</v>
      </c>
      <c r="BQ81" s="171" t="s">
        <v>35</v>
      </c>
      <c r="BR81" s="98"/>
    </row>
    <row r="82" spans="1:85" ht="18.95" customHeight="1" thickTop="1" thickBot="1" x14ac:dyDescent="0.25">
      <c r="A82" s="31" t="s">
        <v>59</v>
      </c>
      <c r="B82" s="7"/>
      <c r="C82" s="7"/>
      <c r="D82" s="7"/>
      <c r="E82" s="7"/>
      <c r="F82" s="7"/>
      <c r="G82" s="7"/>
      <c r="H82" s="32" t="s">
        <v>15</v>
      </c>
      <c r="I82" s="4"/>
      <c r="J82" s="5">
        <f>J81+E80</f>
        <v>562</v>
      </c>
      <c r="K82" s="22"/>
      <c r="L82" s="7"/>
      <c r="M82" s="7"/>
      <c r="N82" s="7"/>
      <c r="O82" s="32" t="s">
        <v>15</v>
      </c>
      <c r="P82" s="23"/>
      <c r="Q82" s="5">
        <f>P81+K80</f>
        <v>562</v>
      </c>
      <c r="R82" s="6"/>
      <c r="S82" s="7"/>
      <c r="T82" s="7"/>
      <c r="U82" s="7"/>
      <c r="V82" s="32" t="s">
        <v>15</v>
      </c>
      <c r="W82" s="4"/>
      <c r="X82" s="5">
        <f>R80+W81</f>
        <v>551</v>
      </c>
      <c r="Y82" s="6"/>
      <c r="Z82" s="7"/>
      <c r="AA82" s="7"/>
      <c r="AB82" s="7"/>
      <c r="AC82" s="32" t="s">
        <v>15</v>
      </c>
      <c r="AD82" s="4"/>
      <c r="AE82" s="5">
        <f>Y80+AD81</f>
        <v>572</v>
      </c>
      <c r="AG82" s="79">
        <f t="shared" si="169"/>
        <v>0</v>
      </c>
      <c r="AH82" s="80">
        <f t="shared" si="170"/>
        <v>0</v>
      </c>
      <c r="AI82" s="80">
        <f t="shared" si="171"/>
        <v>0</v>
      </c>
      <c r="AJ82" s="80" t="str">
        <f t="shared" si="172"/>
        <v>SAVE &amp; GARONNE</v>
      </c>
      <c r="AK82" s="79">
        <f t="shared" si="179"/>
        <v>0</v>
      </c>
      <c r="AL82" s="79">
        <f t="shared" si="180"/>
        <v>0</v>
      </c>
      <c r="AM82" s="79">
        <f t="shared" si="181"/>
        <v>0</v>
      </c>
      <c r="AN82" s="79">
        <f t="shared" si="182"/>
        <v>0</v>
      </c>
      <c r="AO82" s="79">
        <f>SUM(AK82:AN82)</f>
        <v>0</v>
      </c>
      <c r="AP82" s="81" t="e">
        <f>AO82/AW82</f>
        <v>#DIV/0!</v>
      </c>
      <c r="AQ82" s="81" t="e">
        <f t="shared" si="174"/>
        <v>#DIV/0!</v>
      </c>
      <c r="AR82" s="80"/>
      <c r="AS82" s="80">
        <f t="shared" si="175"/>
        <v>0</v>
      </c>
      <c r="AT82" s="80">
        <f t="shared" si="176"/>
        <v>0</v>
      </c>
      <c r="AU82" s="80">
        <f t="shared" si="177"/>
        <v>0</v>
      </c>
      <c r="AV82" s="80">
        <f t="shared" si="178"/>
        <v>0</v>
      </c>
      <c r="AW82" s="80">
        <f t="shared" si="183"/>
        <v>0</v>
      </c>
      <c r="AX82" s="82"/>
      <c r="AY82">
        <v>0</v>
      </c>
      <c r="AZ82">
        <v>0</v>
      </c>
      <c r="BA82">
        <v>0</v>
      </c>
      <c r="BB82" t="s">
        <v>5</v>
      </c>
      <c r="BC82" s="164">
        <v>0</v>
      </c>
      <c r="BD82" s="164">
        <v>0</v>
      </c>
      <c r="BE82" s="164">
        <v>0</v>
      </c>
      <c r="BF82" s="164">
        <v>0</v>
      </c>
      <c r="BG82">
        <v>0</v>
      </c>
      <c r="BH82" t="e">
        <v>#DIV/0!</v>
      </c>
      <c r="BI82" t="e">
        <v>#DIV/0!</v>
      </c>
      <c r="BJ82"/>
      <c r="BK82">
        <v>0</v>
      </c>
      <c r="BL82">
        <v>0</v>
      </c>
      <c r="BM82">
        <v>0</v>
      </c>
      <c r="BN82">
        <v>0</v>
      </c>
      <c r="BO82">
        <v>0</v>
      </c>
    </row>
    <row r="83" spans="1:85" ht="18.95" customHeight="1" thickTop="1" thickBot="1" x14ac:dyDescent="0.25">
      <c r="A83" s="56" t="s">
        <v>27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32" t="s">
        <v>15</v>
      </c>
      <c r="P83" s="4"/>
      <c r="Q83" s="5">
        <f>(J82+Q82)</f>
        <v>1124</v>
      </c>
      <c r="R83" s="58"/>
      <c r="S83" s="57"/>
      <c r="T83" s="57"/>
      <c r="U83" s="57" t="s">
        <v>52</v>
      </c>
      <c r="V83" s="32" t="s">
        <v>15</v>
      </c>
      <c r="W83" s="4"/>
      <c r="X83" s="5">
        <f>J82+Q82+X82</f>
        <v>1675</v>
      </c>
      <c r="Y83" s="58"/>
      <c r="Z83" s="57"/>
      <c r="AA83" s="57"/>
      <c r="AB83" s="57" t="s">
        <v>52</v>
      </c>
      <c r="AC83" s="32" t="s">
        <v>15</v>
      </c>
      <c r="AD83" s="4"/>
      <c r="AE83" s="5">
        <f>J82+Q82+X82+AE82</f>
        <v>2247</v>
      </c>
      <c r="AG83" s="79">
        <f t="shared" si="169"/>
        <v>0</v>
      </c>
      <c r="AH83" s="80">
        <f t="shared" si="170"/>
        <v>0</v>
      </c>
      <c r="AI83" s="80">
        <f t="shared" si="171"/>
        <v>0</v>
      </c>
      <c r="AJ83" s="80" t="str">
        <f t="shared" si="172"/>
        <v>SAVE &amp; GARONNE</v>
      </c>
      <c r="AK83" s="79">
        <f t="shared" si="179"/>
        <v>0</v>
      </c>
      <c r="AL83" s="79">
        <f t="shared" si="180"/>
        <v>0</v>
      </c>
      <c r="AM83" s="79">
        <f t="shared" si="181"/>
        <v>0</v>
      </c>
      <c r="AN83" s="79">
        <f t="shared" si="182"/>
        <v>0</v>
      </c>
      <c r="AO83" s="79">
        <f>SUM(AK83:AN83)</f>
        <v>0</v>
      </c>
      <c r="AP83" s="81" t="e">
        <f>AO83/AW83</f>
        <v>#DIV/0!</v>
      </c>
      <c r="AQ83" s="81" t="e">
        <f t="shared" si="174"/>
        <v>#DIV/0!</v>
      </c>
      <c r="AR83" s="80"/>
      <c r="AS83" s="80">
        <f t="shared" si="175"/>
        <v>0</v>
      </c>
      <c r="AT83" s="80">
        <f t="shared" si="176"/>
        <v>0</v>
      </c>
      <c r="AU83" s="80">
        <f t="shared" si="177"/>
        <v>0</v>
      </c>
      <c r="AV83" s="80">
        <f t="shared" si="178"/>
        <v>0</v>
      </c>
      <c r="AW83" s="80">
        <f t="shared" si="183"/>
        <v>0</v>
      </c>
      <c r="AX83" s="82"/>
      <c r="AY83">
        <v>0</v>
      </c>
      <c r="AZ83">
        <v>0</v>
      </c>
      <c r="BA83">
        <v>0</v>
      </c>
      <c r="BB83" t="s">
        <v>5</v>
      </c>
      <c r="BC83" s="164">
        <v>0</v>
      </c>
      <c r="BD83" s="164">
        <v>0</v>
      </c>
      <c r="BE83" s="164">
        <v>0</v>
      </c>
      <c r="BF83" s="164">
        <v>0</v>
      </c>
      <c r="BG83">
        <v>0</v>
      </c>
      <c r="BH83" t="e">
        <v>#DIV/0!</v>
      </c>
      <c r="BI83" t="e">
        <v>#DIV/0!</v>
      </c>
      <c r="BJ83"/>
      <c r="BK83">
        <v>0</v>
      </c>
      <c r="BL83">
        <v>0</v>
      </c>
      <c r="BM83">
        <v>0</v>
      </c>
      <c r="BN83">
        <v>0</v>
      </c>
      <c r="BO83">
        <v>0</v>
      </c>
      <c r="BP83" s="121" t="s">
        <v>51</v>
      </c>
      <c r="BQ83" s="55" t="s">
        <v>11</v>
      </c>
      <c r="BR83" s="73" t="s">
        <v>12</v>
      </c>
      <c r="BS83" s="73" t="s">
        <v>13</v>
      </c>
      <c r="BT83" s="73" t="s">
        <v>14</v>
      </c>
      <c r="BU83" s="55" t="str">
        <f>$F$5</f>
        <v>BRESSOLS</v>
      </c>
      <c r="BV83" s="55" t="str">
        <f>$L$5</f>
        <v>LE SEQUESTRE</v>
      </c>
      <c r="BW83" s="55" t="str">
        <f>$S$5</f>
        <v>GRENADE</v>
      </c>
      <c r="BX83" s="55" t="str">
        <f>$Z$5</f>
        <v>TOULOUSE</v>
      </c>
      <c r="BY83" s="55" t="s">
        <v>15</v>
      </c>
      <c r="BZ83" s="169" t="s">
        <v>16</v>
      </c>
      <c r="CA83" s="169" t="s">
        <v>68</v>
      </c>
      <c r="CB83" s="161" t="s">
        <v>17</v>
      </c>
      <c r="CC83" s="74" t="s">
        <v>18</v>
      </c>
      <c r="CD83" s="74" t="s">
        <v>19</v>
      </c>
      <c r="CE83" s="74" t="s">
        <v>20</v>
      </c>
      <c r="CF83" s="74" t="s">
        <v>63</v>
      </c>
      <c r="CG83" s="74" t="s">
        <v>22</v>
      </c>
    </row>
    <row r="84" spans="1:85" ht="18.95" customHeight="1" thickTop="1" thickBot="1" x14ac:dyDescent="0.25">
      <c r="A84" s="60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61"/>
      <c r="P84" s="59"/>
      <c r="Q84" s="59"/>
      <c r="R84" s="59"/>
      <c r="S84" s="59"/>
      <c r="T84" s="59"/>
      <c r="U84" s="59"/>
      <c r="V84" s="61"/>
      <c r="W84" s="59"/>
      <c r="X84" s="59"/>
      <c r="Y84" s="59"/>
      <c r="Z84" s="59"/>
      <c r="AA84" s="59"/>
      <c r="AB84" s="59"/>
      <c r="AC84" s="61"/>
      <c r="AD84" s="59"/>
      <c r="AE84" s="59"/>
      <c r="AG84" s="79" t="str">
        <f>A171</f>
        <v>E</v>
      </c>
      <c r="AH84" s="80" t="str">
        <f>B171</f>
        <v>LOUBIERE</v>
      </c>
      <c r="AI84" s="80" t="str">
        <f>C171</f>
        <v>JEROME</v>
      </c>
      <c r="AJ84" s="80" t="str">
        <f t="shared" ref="AJ84:AJ92" si="184">$B$168</f>
        <v>SENOUILLAC</v>
      </c>
      <c r="AK84" s="79">
        <f>J171</f>
        <v>131</v>
      </c>
      <c r="AL84" s="79">
        <f>P171</f>
        <v>0</v>
      </c>
      <c r="AM84" s="79">
        <f>W171</f>
        <v>0</v>
      </c>
      <c r="AN84" s="79">
        <f>AD171</f>
        <v>0</v>
      </c>
      <c r="AO84" s="79">
        <f t="shared" ref="AO84:AO112" si="185">SUM(AK84:AN84)</f>
        <v>131</v>
      </c>
      <c r="AP84" s="81">
        <f t="shared" si="173"/>
        <v>43.666666666666664</v>
      </c>
      <c r="AQ84" s="81">
        <f t="shared" ref="AQ84:AQ90" si="186">AP84+D171</f>
        <v>49.666666666666664</v>
      </c>
      <c r="AR84" s="80"/>
      <c r="AS84" s="80">
        <f t="shared" ref="AS84:AS92" si="187">IF(AK84&gt;0,$H$168,0)</f>
        <v>3</v>
      </c>
      <c r="AT84" s="80">
        <f t="shared" ref="AT84:AT92" si="188">IF(AL84&gt;0,$N$168,0)</f>
        <v>0</v>
      </c>
      <c r="AU84" s="80">
        <f t="shared" ref="AU84:AU92" si="189">IF(AM84&gt;0,$U$168,0)</f>
        <v>0</v>
      </c>
      <c r="AV84" s="80">
        <f t="shared" ref="AV84:AV92" si="190">IF(AN84&gt;0,$AB$168,0)</f>
        <v>0</v>
      </c>
      <c r="AW84" s="80">
        <f>SUM(AS84:AV84)</f>
        <v>3</v>
      </c>
      <c r="AX84" s="82"/>
      <c r="AY84">
        <v>0</v>
      </c>
      <c r="AZ84">
        <v>0</v>
      </c>
      <c r="BA84">
        <v>0</v>
      </c>
      <c r="BB84" t="s">
        <v>8</v>
      </c>
      <c r="BC84" s="164">
        <v>0</v>
      </c>
      <c r="BD84" s="164">
        <v>0</v>
      </c>
      <c r="BE84" s="164">
        <v>0</v>
      </c>
      <c r="BF84" s="164">
        <v>0</v>
      </c>
      <c r="BG84">
        <v>0</v>
      </c>
      <c r="BH84" t="e">
        <v>#DIV/0!</v>
      </c>
      <c r="BI84" t="e">
        <v>#DIV/0!</v>
      </c>
      <c r="BJ84"/>
      <c r="BK84">
        <v>0</v>
      </c>
      <c r="BL84">
        <v>0</v>
      </c>
      <c r="BM84">
        <v>0</v>
      </c>
      <c r="BN84">
        <v>0</v>
      </c>
      <c r="BO84">
        <v>0</v>
      </c>
      <c r="BP84" s="120">
        <v>1</v>
      </c>
      <c r="BQ84" s="64" t="s">
        <v>137</v>
      </c>
      <c r="BR84" s="64" t="s">
        <v>159</v>
      </c>
      <c r="BS84" s="64" t="s">
        <v>160</v>
      </c>
      <c r="BT84" t="s">
        <v>158</v>
      </c>
      <c r="BU84" s="162">
        <v>125</v>
      </c>
      <c r="BV84" s="162">
        <v>114</v>
      </c>
      <c r="BW84" s="162">
        <v>115</v>
      </c>
      <c r="BX84" s="162">
        <v>110</v>
      </c>
      <c r="BY84" s="162">
        <v>464</v>
      </c>
      <c r="BZ84" s="166">
        <v>38.666666666666664</v>
      </c>
      <c r="CA84" s="162">
        <v>48.666666666666664</v>
      </c>
      <c r="CC84" s="64">
        <v>3</v>
      </c>
      <c r="CD84" s="64">
        <v>3</v>
      </c>
      <c r="CE84" s="64">
        <v>3</v>
      </c>
      <c r="CF84" s="64">
        <v>3</v>
      </c>
      <c r="CG84" s="64">
        <v>12</v>
      </c>
    </row>
    <row r="85" spans="1:85" ht="18.95" customHeight="1" thickBot="1" x14ac:dyDescent="0.25">
      <c r="AG85" s="79" t="str">
        <f t="shared" ref="AG85:AG90" si="191">A172</f>
        <v>S</v>
      </c>
      <c r="AH85" s="80" t="str">
        <f t="shared" ref="AH85:AH90" si="192">B172</f>
        <v>MEDAL</v>
      </c>
      <c r="AI85" s="80" t="str">
        <f t="shared" ref="AI85:AI90" si="193">C172</f>
        <v>LAURENT</v>
      </c>
      <c r="AJ85" s="80" t="str">
        <f t="shared" si="184"/>
        <v>SENOUILLAC</v>
      </c>
      <c r="AK85" s="79">
        <f t="shared" ref="AK85:AK90" si="194">J172</f>
        <v>108</v>
      </c>
      <c r="AL85" s="79">
        <f t="shared" ref="AL85:AL90" si="195">P172</f>
        <v>108</v>
      </c>
      <c r="AM85" s="79">
        <f t="shared" ref="AM85:AM90" si="196">W172</f>
        <v>0</v>
      </c>
      <c r="AN85" s="79">
        <f t="shared" ref="AN85:AN90" si="197">AD172</f>
        <v>107</v>
      </c>
      <c r="AO85" s="79">
        <f t="shared" si="185"/>
        <v>323</v>
      </c>
      <c r="AP85" s="81">
        <f t="shared" si="173"/>
        <v>35.888888888888886</v>
      </c>
      <c r="AQ85" s="81">
        <f t="shared" si="186"/>
        <v>45.888888888888886</v>
      </c>
      <c r="AR85" s="80"/>
      <c r="AS85" s="80">
        <f t="shared" si="187"/>
        <v>3</v>
      </c>
      <c r="AT85" s="80">
        <f t="shared" si="188"/>
        <v>3</v>
      </c>
      <c r="AU85" s="80">
        <f t="shared" si="189"/>
        <v>0</v>
      </c>
      <c r="AV85" s="80">
        <f t="shared" si="190"/>
        <v>3</v>
      </c>
      <c r="AW85" s="80">
        <f t="shared" ref="AW85:AW92" si="198">SUM(AS85:AV85)</f>
        <v>9</v>
      </c>
      <c r="AX85" s="82"/>
      <c r="AY85">
        <v>0</v>
      </c>
      <c r="AZ85">
        <v>0</v>
      </c>
      <c r="BA85">
        <v>0</v>
      </c>
      <c r="BB85" t="s">
        <v>8</v>
      </c>
      <c r="BC85" s="164">
        <v>0</v>
      </c>
      <c r="BD85" s="164">
        <v>0</v>
      </c>
      <c r="BE85" s="164">
        <v>0</v>
      </c>
      <c r="BF85" s="164">
        <v>0</v>
      </c>
      <c r="BG85">
        <v>0</v>
      </c>
      <c r="BH85" t="e">
        <v>#DIV/0!</v>
      </c>
      <c r="BI85" t="e">
        <v>#DIV/0!</v>
      </c>
      <c r="BJ85"/>
      <c r="BK85">
        <v>0</v>
      </c>
      <c r="BL85">
        <v>0</v>
      </c>
      <c r="BM85">
        <v>0</v>
      </c>
      <c r="BN85">
        <v>0</v>
      </c>
      <c r="BO85">
        <v>0</v>
      </c>
      <c r="BP85" s="120">
        <v>2</v>
      </c>
      <c r="BQ85" t="s">
        <v>137</v>
      </c>
      <c r="BR85" t="s">
        <v>140</v>
      </c>
      <c r="BS85" t="s">
        <v>141</v>
      </c>
      <c r="BT85" t="s">
        <v>8</v>
      </c>
      <c r="BU85" s="164">
        <v>85</v>
      </c>
      <c r="BV85" s="164">
        <v>109</v>
      </c>
      <c r="BW85" s="164">
        <v>79</v>
      </c>
      <c r="BX85" s="164">
        <v>91</v>
      </c>
      <c r="BY85">
        <v>364</v>
      </c>
      <c r="BZ85">
        <v>30.333333333333332</v>
      </c>
      <c r="CA85">
        <v>47.333333333333329</v>
      </c>
      <c r="CB85"/>
      <c r="CC85">
        <v>3</v>
      </c>
      <c r="CD85">
        <v>3</v>
      </c>
      <c r="CE85">
        <v>3</v>
      </c>
      <c r="CF85">
        <v>3</v>
      </c>
      <c r="CG85">
        <v>12</v>
      </c>
    </row>
    <row r="86" spans="1:85" ht="18.95" customHeight="1" thickBot="1" x14ac:dyDescent="0.25">
      <c r="AG86" s="79" t="str">
        <f t="shared" si="191"/>
        <v>E</v>
      </c>
      <c r="AH86" s="80" t="str">
        <f t="shared" si="192"/>
        <v>MIQUEL</v>
      </c>
      <c r="AI86" s="80" t="str">
        <f t="shared" si="193"/>
        <v>ROLAND</v>
      </c>
      <c r="AJ86" s="80" t="str">
        <f t="shared" si="184"/>
        <v>SENOUILLAC</v>
      </c>
      <c r="AK86" s="79">
        <f t="shared" si="194"/>
        <v>143</v>
      </c>
      <c r="AL86" s="79">
        <f t="shared" si="195"/>
        <v>0</v>
      </c>
      <c r="AM86" s="79">
        <f t="shared" si="196"/>
        <v>0</v>
      </c>
      <c r="AN86" s="79">
        <f t="shared" si="197"/>
        <v>139</v>
      </c>
      <c r="AO86" s="79">
        <f t="shared" si="185"/>
        <v>282</v>
      </c>
      <c r="AP86" s="81">
        <f t="shared" si="173"/>
        <v>47</v>
      </c>
      <c r="AQ86" s="81">
        <f t="shared" si="186"/>
        <v>51</v>
      </c>
      <c r="AR86" s="80"/>
      <c r="AS86" s="80">
        <f t="shared" si="187"/>
        <v>3</v>
      </c>
      <c r="AT86" s="80">
        <f t="shared" si="188"/>
        <v>0</v>
      </c>
      <c r="AU86" s="80">
        <f t="shared" si="189"/>
        <v>0</v>
      </c>
      <c r="AV86" s="80">
        <f t="shared" si="190"/>
        <v>3</v>
      </c>
      <c r="AW86" s="80">
        <f t="shared" si="198"/>
        <v>6</v>
      </c>
      <c r="AX86" s="82"/>
      <c r="AY86" s="64">
        <v>0</v>
      </c>
      <c r="AZ86" s="64">
        <v>0</v>
      </c>
      <c r="BA86" s="64">
        <v>0</v>
      </c>
      <c r="BB86" s="64" t="s">
        <v>8</v>
      </c>
      <c r="BC86" s="162">
        <v>0</v>
      </c>
      <c r="BD86" s="162">
        <v>0</v>
      </c>
      <c r="BE86" s="162">
        <v>0</v>
      </c>
      <c r="BF86" s="162">
        <v>0</v>
      </c>
      <c r="BG86" s="162">
        <v>0</v>
      </c>
      <c r="BH86" s="166" t="e">
        <v>#DIV/0!</v>
      </c>
      <c r="BI86" s="162" t="e">
        <v>#DIV/0!</v>
      </c>
      <c r="BK86" s="64">
        <v>0</v>
      </c>
      <c r="BL86" s="64">
        <v>0</v>
      </c>
      <c r="BM86" s="64">
        <v>0</v>
      </c>
      <c r="BN86" s="64">
        <v>0</v>
      </c>
      <c r="BO86" s="64">
        <v>0</v>
      </c>
      <c r="BP86" s="120">
        <v>3</v>
      </c>
      <c r="BQ86" t="s">
        <v>137</v>
      </c>
      <c r="BR86" t="s">
        <v>198</v>
      </c>
      <c r="BS86" t="s">
        <v>199</v>
      </c>
      <c r="BT86" t="s">
        <v>61</v>
      </c>
      <c r="BU86" s="164">
        <v>0</v>
      </c>
      <c r="BV86" s="164">
        <v>98</v>
      </c>
      <c r="BW86" s="164">
        <v>97</v>
      </c>
      <c r="BX86" s="164">
        <v>102</v>
      </c>
      <c r="BY86">
        <v>297</v>
      </c>
      <c r="BZ86">
        <v>33</v>
      </c>
      <c r="CA86">
        <v>53</v>
      </c>
      <c r="CB86"/>
      <c r="CC86">
        <v>0</v>
      </c>
      <c r="CD86">
        <v>3</v>
      </c>
      <c r="CE86">
        <v>3</v>
      </c>
      <c r="CF86">
        <v>3</v>
      </c>
      <c r="CG86">
        <v>9</v>
      </c>
    </row>
    <row r="87" spans="1:85" ht="18.95" customHeight="1" thickTop="1" thickBot="1" x14ac:dyDescent="0.25">
      <c r="A87" s="3"/>
      <c r="B87" s="278" t="s">
        <v>53</v>
      </c>
      <c r="C87" s="279"/>
      <c r="D87" s="280"/>
      <c r="E87" s="27" t="s">
        <v>6</v>
      </c>
      <c r="F87" s="28"/>
      <c r="G87" s="29"/>
      <c r="H87" s="54">
        <f>$H$4</f>
        <v>3</v>
      </c>
      <c r="I87" s="9"/>
      <c r="J87" s="10"/>
      <c r="K87" s="24" t="s">
        <v>6</v>
      </c>
      <c r="L87" s="25"/>
      <c r="M87" s="26"/>
      <c r="N87" s="55">
        <f>$N$4</f>
        <v>3</v>
      </c>
      <c r="O87" s="10"/>
      <c r="P87" s="10"/>
      <c r="Q87" s="10"/>
      <c r="R87" s="24" t="s">
        <v>6</v>
      </c>
      <c r="S87" s="25"/>
      <c r="T87" s="26"/>
      <c r="U87" s="55">
        <f>$U$4</f>
        <v>3</v>
      </c>
      <c r="V87" s="10"/>
      <c r="W87" s="10"/>
      <c r="X87" s="10"/>
      <c r="Y87" s="24" t="s">
        <v>6</v>
      </c>
      <c r="Z87" s="25"/>
      <c r="AA87" s="26"/>
      <c r="AB87" s="55">
        <v>3</v>
      </c>
      <c r="AC87" s="10"/>
      <c r="AD87" s="10"/>
      <c r="AE87" s="10"/>
      <c r="AG87" s="79" t="str">
        <f t="shared" si="191"/>
        <v>E</v>
      </c>
      <c r="AH87" s="80" t="str">
        <f t="shared" si="192"/>
        <v>MARC</v>
      </c>
      <c r="AI87" s="80" t="str">
        <f t="shared" si="193"/>
        <v>SEBASTIEN</v>
      </c>
      <c r="AJ87" s="80" t="str">
        <f t="shared" si="184"/>
        <v>SENOUILLAC</v>
      </c>
      <c r="AK87" s="79">
        <f t="shared" si="194"/>
        <v>156</v>
      </c>
      <c r="AL87" s="79">
        <f t="shared" si="195"/>
        <v>0</v>
      </c>
      <c r="AM87" s="79">
        <f t="shared" si="196"/>
        <v>0</v>
      </c>
      <c r="AN87" s="79">
        <f t="shared" si="197"/>
        <v>0</v>
      </c>
      <c r="AO87" s="79">
        <f t="shared" si="185"/>
        <v>156</v>
      </c>
      <c r="AP87" s="81">
        <f t="shared" si="173"/>
        <v>52</v>
      </c>
      <c r="AQ87" s="81">
        <f t="shared" si="186"/>
        <v>56</v>
      </c>
      <c r="AR87" s="80"/>
      <c r="AS87" s="80">
        <f t="shared" si="187"/>
        <v>3</v>
      </c>
      <c r="AT87" s="80">
        <f t="shared" si="188"/>
        <v>0</v>
      </c>
      <c r="AU87" s="80">
        <f t="shared" si="189"/>
        <v>0</v>
      </c>
      <c r="AV87" s="80">
        <f t="shared" si="190"/>
        <v>0</v>
      </c>
      <c r="AW87" s="80">
        <f t="shared" si="198"/>
        <v>3</v>
      </c>
      <c r="AY87">
        <v>0</v>
      </c>
      <c r="AZ87">
        <v>0</v>
      </c>
      <c r="BA87">
        <v>0</v>
      </c>
      <c r="BB87" t="s">
        <v>8</v>
      </c>
      <c r="BC87" s="164">
        <v>0</v>
      </c>
      <c r="BD87" s="164">
        <v>0</v>
      </c>
      <c r="BE87" s="164">
        <v>0</v>
      </c>
      <c r="BF87" s="164">
        <v>0</v>
      </c>
      <c r="BG87">
        <v>0</v>
      </c>
      <c r="BH87" t="e">
        <v>#DIV/0!</v>
      </c>
      <c r="BI87" t="e">
        <v>#DIV/0!</v>
      </c>
      <c r="BJ87"/>
      <c r="BK87">
        <v>0</v>
      </c>
      <c r="BL87">
        <v>0</v>
      </c>
      <c r="BM87">
        <v>0</v>
      </c>
      <c r="BN87">
        <v>0</v>
      </c>
      <c r="BO87">
        <v>0</v>
      </c>
      <c r="BP87" s="120">
        <v>4</v>
      </c>
      <c r="BQ87" t="s">
        <v>137</v>
      </c>
      <c r="BR87" t="s">
        <v>161</v>
      </c>
      <c r="BS87" t="s">
        <v>214</v>
      </c>
      <c r="BT87" t="s">
        <v>158</v>
      </c>
      <c r="BU87" s="164">
        <v>0</v>
      </c>
      <c r="BV87" s="164">
        <v>0</v>
      </c>
      <c r="BW87" s="164">
        <v>124</v>
      </c>
      <c r="BX87" s="164">
        <v>123</v>
      </c>
      <c r="BY87">
        <v>247</v>
      </c>
      <c r="BZ87">
        <v>41.166666666666664</v>
      </c>
      <c r="CA87">
        <v>53.166666666666664</v>
      </c>
      <c r="CB87"/>
      <c r="CC87">
        <v>0</v>
      </c>
      <c r="CD87">
        <v>0</v>
      </c>
      <c r="CE87">
        <v>3</v>
      </c>
      <c r="CF87">
        <v>3</v>
      </c>
      <c r="CG87">
        <v>6</v>
      </c>
    </row>
    <row r="88" spans="1:85" ht="18.95" customHeight="1" thickTop="1" thickBot="1" x14ac:dyDescent="0.25">
      <c r="A88" s="11"/>
      <c r="B88" s="12" t="s">
        <v>7</v>
      </c>
      <c r="C88" s="12"/>
      <c r="D88" s="12"/>
      <c r="E88" s="36">
        <f>$H$4</f>
        <v>3</v>
      </c>
      <c r="F88" s="272" t="str">
        <f>$F$5</f>
        <v>BRESSOLS</v>
      </c>
      <c r="G88" s="273"/>
      <c r="H88" s="273"/>
      <c r="I88" s="273"/>
      <c r="J88" s="274"/>
      <c r="K88" s="36">
        <f>$N$4</f>
        <v>3</v>
      </c>
      <c r="L88" s="272" t="str">
        <f>$L$5</f>
        <v>LE SEQUESTRE</v>
      </c>
      <c r="M88" s="273"/>
      <c r="N88" s="273"/>
      <c r="O88" s="273"/>
      <c r="P88" s="273"/>
      <c r="Q88" s="274"/>
      <c r="R88" s="36">
        <v>3</v>
      </c>
      <c r="S88" s="272" t="str">
        <f>$S$5</f>
        <v>GRENADE</v>
      </c>
      <c r="T88" s="273"/>
      <c r="U88" s="273"/>
      <c r="V88" s="273"/>
      <c r="W88" s="273"/>
      <c r="X88" s="274"/>
      <c r="Y88" s="36">
        <f>$AB$4</f>
        <v>3</v>
      </c>
      <c r="Z88" s="275" t="str">
        <f>$Z$5</f>
        <v>TOULOUSE</v>
      </c>
      <c r="AA88" s="276"/>
      <c r="AB88" s="276"/>
      <c r="AC88" s="276"/>
      <c r="AD88" s="276"/>
      <c r="AE88" s="277"/>
      <c r="AG88" s="79" t="str">
        <f t="shared" si="191"/>
        <v>E</v>
      </c>
      <c r="AH88" s="80" t="str">
        <f t="shared" si="192"/>
        <v>MIQUEL</v>
      </c>
      <c r="AI88" s="80" t="str">
        <f t="shared" si="193"/>
        <v>CHRISTOPHE</v>
      </c>
      <c r="AJ88" s="80" t="str">
        <f t="shared" si="184"/>
        <v>SENOUILLAC</v>
      </c>
      <c r="AK88" s="79">
        <f t="shared" si="194"/>
        <v>0</v>
      </c>
      <c r="AL88" s="79">
        <f t="shared" si="195"/>
        <v>144</v>
      </c>
      <c r="AM88" s="79">
        <f t="shared" si="196"/>
        <v>133</v>
      </c>
      <c r="AN88" s="79">
        <f t="shared" si="197"/>
        <v>138</v>
      </c>
      <c r="AO88" s="79">
        <f t="shared" si="185"/>
        <v>415</v>
      </c>
      <c r="AP88" s="81">
        <f t="shared" si="173"/>
        <v>46.111111111111114</v>
      </c>
      <c r="AQ88" s="81">
        <f t="shared" si="186"/>
        <v>48.111111111111114</v>
      </c>
      <c r="AR88" s="80"/>
      <c r="AS88" s="80">
        <f t="shared" si="187"/>
        <v>0</v>
      </c>
      <c r="AT88" s="80">
        <f t="shared" si="188"/>
        <v>3</v>
      </c>
      <c r="AU88" s="80">
        <f t="shared" si="189"/>
        <v>3</v>
      </c>
      <c r="AV88" s="80">
        <f t="shared" si="190"/>
        <v>3</v>
      </c>
      <c r="AW88" s="80">
        <f t="shared" si="198"/>
        <v>9</v>
      </c>
      <c r="AY88">
        <v>0</v>
      </c>
      <c r="AZ88">
        <v>0</v>
      </c>
      <c r="BA88">
        <v>0</v>
      </c>
      <c r="BB88" t="s">
        <v>8</v>
      </c>
      <c r="BC88" s="164">
        <v>0</v>
      </c>
      <c r="BD88" s="164">
        <v>0</v>
      </c>
      <c r="BE88" s="164">
        <v>0</v>
      </c>
      <c r="BF88" s="164">
        <v>0</v>
      </c>
      <c r="BG88">
        <v>0</v>
      </c>
      <c r="BH88" t="e">
        <v>#DIV/0!</v>
      </c>
      <c r="BI88" t="e">
        <v>#DIV/0!</v>
      </c>
      <c r="BJ88"/>
      <c r="BK88">
        <v>0</v>
      </c>
      <c r="BL88">
        <v>0</v>
      </c>
      <c r="BM88">
        <v>0</v>
      </c>
      <c r="BN88">
        <v>0</v>
      </c>
      <c r="BO88">
        <v>0</v>
      </c>
      <c r="BP88" s="120">
        <v>5</v>
      </c>
      <c r="BQ88" t="s">
        <v>137</v>
      </c>
      <c r="BR88" t="s">
        <v>174</v>
      </c>
      <c r="BS88" t="s">
        <v>175</v>
      </c>
      <c r="BT88" t="s">
        <v>166</v>
      </c>
      <c r="BU88" s="164">
        <v>0</v>
      </c>
      <c r="BV88" s="164">
        <v>115</v>
      </c>
      <c r="BW88" s="164">
        <v>0</v>
      </c>
      <c r="BX88" s="164">
        <v>129</v>
      </c>
      <c r="BY88">
        <v>244</v>
      </c>
      <c r="BZ88">
        <v>40.666666666666664</v>
      </c>
      <c r="CA88">
        <v>51.666666666666664</v>
      </c>
      <c r="CB88"/>
      <c r="CC88">
        <v>0</v>
      </c>
      <c r="CD88">
        <v>3</v>
      </c>
      <c r="CE88">
        <v>0</v>
      </c>
      <c r="CF88">
        <v>3</v>
      </c>
      <c r="CG88">
        <v>6</v>
      </c>
    </row>
    <row r="89" spans="1:85" ht="18.95" customHeight="1" thickBot="1" x14ac:dyDescent="0.25">
      <c r="A89" s="13" t="s">
        <v>11</v>
      </c>
      <c r="B89" s="13" t="s">
        <v>12</v>
      </c>
      <c r="C89" s="13" t="s">
        <v>13</v>
      </c>
      <c r="D89" s="13" t="s">
        <v>24</v>
      </c>
      <c r="E89" s="14" t="s">
        <v>25</v>
      </c>
      <c r="F89" s="13">
        <v>1</v>
      </c>
      <c r="G89" s="13">
        <v>2</v>
      </c>
      <c r="H89" s="13">
        <v>3</v>
      </c>
      <c r="I89" s="13">
        <v>4</v>
      </c>
      <c r="J89" s="13" t="s">
        <v>22</v>
      </c>
      <c r="K89" s="14" t="s">
        <v>25</v>
      </c>
      <c r="L89" s="13">
        <v>1</v>
      </c>
      <c r="M89" s="13">
        <v>2</v>
      </c>
      <c r="N89" s="13">
        <v>3</v>
      </c>
      <c r="O89" s="13">
        <v>4</v>
      </c>
      <c r="P89" s="13" t="s">
        <v>22</v>
      </c>
      <c r="Q89" s="13" t="s">
        <v>26</v>
      </c>
      <c r="R89" s="14" t="s">
        <v>25</v>
      </c>
      <c r="S89" s="13">
        <v>1</v>
      </c>
      <c r="T89" s="13">
        <v>2</v>
      </c>
      <c r="U89" s="13">
        <v>3</v>
      </c>
      <c r="V89" s="13">
        <v>4</v>
      </c>
      <c r="W89" s="13" t="s">
        <v>22</v>
      </c>
      <c r="X89" s="13" t="s">
        <v>26</v>
      </c>
      <c r="Y89" s="14" t="s">
        <v>25</v>
      </c>
      <c r="Z89" s="13">
        <v>1</v>
      </c>
      <c r="AA89" s="13">
        <v>2</v>
      </c>
      <c r="AB89" s="13">
        <v>3</v>
      </c>
      <c r="AC89" s="13">
        <v>4</v>
      </c>
      <c r="AD89" s="13" t="s">
        <v>22</v>
      </c>
      <c r="AE89" s="13" t="s">
        <v>26</v>
      </c>
      <c r="AG89" s="79" t="str">
        <f t="shared" si="191"/>
        <v>E</v>
      </c>
      <c r="AH89" s="80" t="str">
        <f t="shared" si="192"/>
        <v>CAILHOL</v>
      </c>
      <c r="AI89" s="80" t="str">
        <f t="shared" si="193"/>
        <v>THIERRY</v>
      </c>
      <c r="AJ89" s="80" t="str">
        <f t="shared" si="184"/>
        <v>SENOUILLAC</v>
      </c>
      <c r="AK89" s="79">
        <f t="shared" si="194"/>
        <v>0</v>
      </c>
      <c r="AL89" s="79">
        <f t="shared" si="195"/>
        <v>135</v>
      </c>
      <c r="AM89" s="79">
        <f t="shared" si="196"/>
        <v>126</v>
      </c>
      <c r="AN89" s="79">
        <f t="shared" si="197"/>
        <v>0</v>
      </c>
      <c r="AO89" s="79">
        <f t="shared" si="185"/>
        <v>261</v>
      </c>
      <c r="AP89" s="81">
        <f t="shared" si="173"/>
        <v>43.5</v>
      </c>
      <c r="AQ89" s="81">
        <f t="shared" si="186"/>
        <v>47.5</v>
      </c>
      <c r="AR89" s="80"/>
      <c r="AS89" s="80">
        <f t="shared" si="187"/>
        <v>0</v>
      </c>
      <c r="AT89" s="80">
        <f t="shared" si="188"/>
        <v>3</v>
      </c>
      <c r="AU89" s="80">
        <f t="shared" si="189"/>
        <v>3</v>
      </c>
      <c r="AV89" s="80">
        <f t="shared" si="190"/>
        <v>0</v>
      </c>
      <c r="AW89" s="80">
        <f t="shared" si="198"/>
        <v>6</v>
      </c>
      <c r="AY89">
        <v>0</v>
      </c>
      <c r="AZ89">
        <v>0</v>
      </c>
      <c r="BA89">
        <v>0</v>
      </c>
      <c r="BB89" t="s">
        <v>61</v>
      </c>
      <c r="BC89" s="164">
        <v>0</v>
      </c>
      <c r="BD89" s="164">
        <v>0</v>
      </c>
      <c r="BE89" s="164">
        <v>0</v>
      </c>
      <c r="BF89" s="164">
        <v>0</v>
      </c>
      <c r="BG89">
        <v>0</v>
      </c>
      <c r="BH89" t="e">
        <v>#DIV/0!</v>
      </c>
      <c r="BI89" t="e">
        <v>#DIV/0!</v>
      </c>
      <c r="BJ89"/>
      <c r="BK89">
        <v>0</v>
      </c>
      <c r="BL89">
        <v>0</v>
      </c>
      <c r="BM89">
        <v>0</v>
      </c>
      <c r="BN89">
        <v>0</v>
      </c>
      <c r="BO89">
        <v>0</v>
      </c>
      <c r="BP89" s="120">
        <v>6</v>
      </c>
      <c r="BQ89" t="s">
        <v>137</v>
      </c>
      <c r="BR89" t="s">
        <v>187</v>
      </c>
      <c r="BS89" t="s">
        <v>188</v>
      </c>
      <c r="BT89" t="s">
        <v>53</v>
      </c>
      <c r="BU89" s="164">
        <v>0</v>
      </c>
      <c r="BV89" s="164">
        <v>103</v>
      </c>
      <c r="BW89" s="164">
        <v>0</v>
      </c>
      <c r="BX89" s="164">
        <v>0</v>
      </c>
      <c r="BY89">
        <v>103</v>
      </c>
      <c r="BZ89">
        <v>34.333333333333336</v>
      </c>
      <c r="CA89">
        <v>46.333333333333336</v>
      </c>
      <c r="CB89"/>
      <c r="CC89">
        <v>0</v>
      </c>
      <c r="CD89">
        <v>3</v>
      </c>
      <c r="CE89">
        <v>0</v>
      </c>
      <c r="CF89">
        <v>0</v>
      </c>
      <c r="CG89">
        <v>3</v>
      </c>
    </row>
    <row r="90" spans="1:85" ht="18.95" customHeight="1" thickTop="1" thickBot="1" x14ac:dyDescent="0.25">
      <c r="A90" s="151" t="s">
        <v>138</v>
      </c>
      <c r="B90" s="43" t="s">
        <v>184</v>
      </c>
      <c r="C90" s="43" t="s">
        <v>92</v>
      </c>
      <c r="D90" s="42">
        <v>14</v>
      </c>
      <c r="E90" s="39">
        <f>IF(F90&gt;0,D90*$E$88,0)</f>
        <v>42</v>
      </c>
      <c r="F90" s="48">
        <v>23</v>
      </c>
      <c r="G90" s="48">
        <v>19</v>
      </c>
      <c r="H90" s="48">
        <v>37</v>
      </c>
      <c r="I90" s="48"/>
      <c r="J90" s="53">
        <f t="shared" ref="J90:J103" si="199">F90+G90+H90+I90</f>
        <v>79</v>
      </c>
      <c r="K90" s="15">
        <f>IF(L90&gt;0,D90*$K$88,0)</f>
        <v>0</v>
      </c>
      <c r="L90" s="48"/>
      <c r="M90" s="48"/>
      <c r="N90" s="48"/>
      <c r="O90" s="48"/>
      <c r="P90" s="16">
        <f t="shared" ref="P90:P103" si="200">L90+M90+N90+O90</f>
        <v>0</v>
      </c>
      <c r="Q90" s="16">
        <f t="shared" ref="Q90:Q103" si="201">J90+P90</f>
        <v>79</v>
      </c>
      <c r="R90" s="15">
        <f>IF(S90&gt;0,D90*$R$88,0)</f>
        <v>42</v>
      </c>
      <c r="S90" s="48">
        <v>32</v>
      </c>
      <c r="T90" s="48">
        <v>24</v>
      </c>
      <c r="U90" s="48">
        <v>25</v>
      </c>
      <c r="V90" s="48">
        <v>0</v>
      </c>
      <c r="W90" s="16">
        <f t="shared" ref="W90:W103" si="202">S90+T90+U90+V90</f>
        <v>81</v>
      </c>
      <c r="X90" s="16">
        <f t="shared" ref="X90:X103" si="203">J90+P90+W90</f>
        <v>160</v>
      </c>
      <c r="Y90" s="15">
        <f>IF(Z90&gt;0,D90*$Y$88,0)</f>
        <v>0</v>
      </c>
      <c r="Z90" s="48"/>
      <c r="AA90" s="48"/>
      <c r="AB90" s="48"/>
      <c r="AC90" s="48"/>
      <c r="AD90" s="16">
        <f t="shared" ref="AD90:AD95" si="204">Z90+AA90+AB90+AC90</f>
        <v>0</v>
      </c>
      <c r="AE90" s="16">
        <f>J90+P90+W90+AD90</f>
        <v>160</v>
      </c>
      <c r="AG90" s="79" t="str">
        <f t="shared" si="191"/>
        <v>P</v>
      </c>
      <c r="AH90" s="80" t="str">
        <f t="shared" si="192"/>
        <v>SZYGENDA</v>
      </c>
      <c r="AI90" s="80" t="str">
        <f t="shared" si="193"/>
        <v>PATRICK</v>
      </c>
      <c r="AJ90" s="80" t="str">
        <f t="shared" si="184"/>
        <v>SENOUILLAC</v>
      </c>
      <c r="AK90" s="79">
        <f t="shared" si="194"/>
        <v>0</v>
      </c>
      <c r="AL90" s="79">
        <f t="shared" si="195"/>
        <v>105</v>
      </c>
      <c r="AM90" s="79">
        <f t="shared" si="196"/>
        <v>104</v>
      </c>
      <c r="AN90" s="79">
        <f t="shared" si="197"/>
        <v>0</v>
      </c>
      <c r="AO90" s="79">
        <f>SUM(AK90:AN90)</f>
        <v>209</v>
      </c>
      <c r="AP90" s="81">
        <f>AO90/AW90</f>
        <v>34.833333333333336</v>
      </c>
      <c r="AQ90" s="81">
        <f t="shared" si="186"/>
        <v>52.833333333333336</v>
      </c>
      <c r="AR90" s="80"/>
      <c r="AS90" s="80">
        <f t="shared" si="187"/>
        <v>0</v>
      </c>
      <c r="AT90" s="80">
        <f t="shared" si="188"/>
        <v>3</v>
      </c>
      <c r="AU90" s="80">
        <f t="shared" si="189"/>
        <v>3</v>
      </c>
      <c r="AV90" s="80">
        <f t="shared" si="190"/>
        <v>0</v>
      </c>
      <c r="AW90" s="80">
        <f t="shared" si="198"/>
        <v>6</v>
      </c>
      <c r="AY90" s="64">
        <v>0</v>
      </c>
      <c r="AZ90" s="64">
        <v>0</v>
      </c>
      <c r="BA90" s="64">
        <v>0</v>
      </c>
      <c r="BB90" s="64" t="s">
        <v>61</v>
      </c>
      <c r="BC90" s="162">
        <v>0</v>
      </c>
      <c r="BD90" s="162">
        <v>0</v>
      </c>
      <c r="BE90" s="162">
        <v>0</v>
      </c>
      <c r="BF90" s="162">
        <v>0</v>
      </c>
      <c r="BG90" s="162">
        <v>0</v>
      </c>
      <c r="BH90" s="166" t="e">
        <v>#DIV/0!</v>
      </c>
      <c r="BI90" s="162" t="e">
        <v>#DIV/0!</v>
      </c>
      <c r="BK90" s="64">
        <v>0</v>
      </c>
      <c r="BL90" s="64">
        <v>0</v>
      </c>
      <c r="BM90" s="64">
        <v>0</v>
      </c>
      <c r="BN90" s="64">
        <v>0</v>
      </c>
      <c r="BO90" s="64">
        <v>0</v>
      </c>
      <c r="BP90" s="120">
        <v>7</v>
      </c>
      <c r="BQ90" s="64" t="s">
        <v>137</v>
      </c>
      <c r="BR90" s="64" t="s">
        <v>124</v>
      </c>
      <c r="BS90" s="64" t="s">
        <v>125</v>
      </c>
      <c r="BT90" s="64" t="s">
        <v>56</v>
      </c>
      <c r="BU90" s="162">
        <v>0</v>
      </c>
      <c r="BV90" s="162">
        <v>101</v>
      </c>
      <c r="BW90" s="162">
        <v>0</v>
      </c>
      <c r="BX90" s="162">
        <v>0</v>
      </c>
      <c r="BY90" s="162">
        <v>101</v>
      </c>
      <c r="BZ90" s="166">
        <v>33.666666666666664</v>
      </c>
      <c r="CA90" s="162">
        <v>48.666666666666664</v>
      </c>
      <c r="CC90" s="64">
        <v>0</v>
      </c>
      <c r="CD90" s="64">
        <v>3</v>
      </c>
      <c r="CE90" s="64">
        <v>0</v>
      </c>
      <c r="CF90" s="64">
        <v>0</v>
      </c>
      <c r="CG90" s="64">
        <v>3</v>
      </c>
    </row>
    <row r="91" spans="1:85" ht="18.95" customHeight="1" thickBot="1" x14ac:dyDescent="0.25">
      <c r="A91" s="152" t="s">
        <v>135</v>
      </c>
      <c r="B91" s="45" t="s">
        <v>96</v>
      </c>
      <c r="C91" s="45" t="s">
        <v>97</v>
      </c>
      <c r="D91" s="44">
        <v>5</v>
      </c>
      <c r="E91" s="40">
        <f t="shared" ref="E91:E103" si="205">IF(F91&gt;0,D91*$E$88,0)</f>
        <v>0</v>
      </c>
      <c r="F91" s="49"/>
      <c r="G91" s="49"/>
      <c r="H91" s="49"/>
      <c r="I91" s="49"/>
      <c r="J91" s="37">
        <f t="shared" si="199"/>
        <v>0</v>
      </c>
      <c r="K91" s="14">
        <f t="shared" ref="K91:K103" si="206">IF(L91&gt;0,D91*$K$88,0)</f>
        <v>15</v>
      </c>
      <c r="L91" s="49">
        <v>47</v>
      </c>
      <c r="M91" s="49">
        <v>47</v>
      </c>
      <c r="N91" s="49">
        <v>45</v>
      </c>
      <c r="O91" s="49"/>
      <c r="P91" s="17">
        <f t="shared" si="200"/>
        <v>139</v>
      </c>
      <c r="Q91" s="17">
        <f t="shared" si="201"/>
        <v>139</v>
      </c>
      <c r="R91" s="14">
        <f t="shared" ref="R91:R103" si="207">IF(S91&gt;0,D91*$R$88,0)</f>
        <v>0</v>
      </c>
      <c r="S91" s="49"/>
      <c r="T91" s="49"/>
      <c r="U91" s="49"/>
      <c r="V91" s="49"/>
      <c r="W91" s="17">
        <f t="shared" si="202"/>
        <v>0</v>
      </c>
      <c r="X91" s="17">
        <f t="shared" si="203"/>
        <v>139</v>
      </c>
      <c r="Y91" s="14">
        <f t="shared" ref="Y91:Y103" si="208">IF(Z91&gt;0,D91*$Y$88,0)</f>
        <v>0</v>
      </c>
      <c r="Z91" s="49"/>
      <c r="AA91" s="49"/>
      <c r="AB91" s="49"/>
      <c r="AC91" s="49"/>
      <c r="AD91" s="17">
        <f t="shared" si="204"/>
        <v>0</v>
      </c>
      <c r="AE91" s="17">
        <f>J91+P91+W91+AD91</f>
        <v>139</v>
      </c>
      <c r="AG91" s="79">
        <f t="shared" ref="AG91:AI92" si="209">A181</f>
        <v>0</v>
      </c>
      <c r="AH91" s="80">
        <f t="shared" si="209"/>
        <v>0</v>
      </c>
      <c r="AI91" s="80">
        <f t="shared" si="209"/>
        <v>0</v>
      </c>
      <c r="AJ91" s="80" t="str">
        <f t="shared" si="184"/>
        <v>SENOUILLAC</v>
      </c>
      <c r="AK91" s="79">
        <f>J181</f>
        <v>0</v>
      </c>
      <c r="AL91" s="79">
        <f>P181</f>
        <v>0</v>
      </c>
      <c r="AM91" s="79">
        <f>W181</f>
        <v>0</v>
      </c>
      <c r="AN91" s="79">
        <f>AD181</f>
        <v>0</v>
      </c>
      <c r="AO91" s="79">
        <f t="shared" si="185"/>
        <v>0</v>
      </c>
      <c r="AP91" s="81" t="e">
        <f t="shared" si="173"/>
        <v>#DIV/0!</v>
      </c>
      <c r="AQ91" s="81" t="e">
        <f>AP91+D181</f>
        <v>#DIV/0!</v>
      </c>
      <c r="AR91" s="80"/>
      <c r="AS91" s="80">
        <f t="shared" si="187"/>
        <v>0</v>
      </c>
      <c r="AT91" s="80">
        <f t="shared" si="188"/>
        <v>0</v>
      </c>
      <c r="AU91" s="80">
        <f t="shared" si="189"/>
        <v>0</v>
      </c>
      <c r="AV91" s="80">
        <f t="shared" si="190"/>
        <v>0</v>
      </c>
      <c r="AW91" s="80">
        <f t="shared" si="198"/>
        <v>0</v>
      </c>
      <c r="AY91">
        <v>0</v>
      </c>
      <c r="AZ91">
        <v>0</v>
      </c>
      <c r="BA91">
        <v>0</v>
      </c>
      <c r="BB91" t="s">
        <v>61</v>
      </c>
      <c r="BC91" s="164">
        <v>0</v>
      </c>
      <c r="BD91" s="164">
        <v>0</v>
      </c>
      <c r="BE91" s="164">
        <v>0</v>
      </c>
      <c r="BF91" s="164">
        <v>0</v>
      </c>
      <c r="BG91">
        <v>0</v>
      </c>
      <c r="BH91" t="e">
        <v>#DIV/0!</v>
      </c>
      <c r="BI91" t="e">
        <v>#DIV/0!</v>
      </c>
      <c r="BJ91"/>
      <c r="BK91">
        <v>0</v>
      </c>
      <c r="BL91">
        <v>0</v>
      </c>
      <c r="BM91">
        <v>0</v>
      </c>
      <c r="BN91">
        <v>0</v>
      </c>
      <c r="BO91">
        <v>0</v>
      </c>
      <c r="BP91" s="120">
        <v>8</v>
      </c>
      <c r="BQ91" s="178"/>
      <c r="BR91" s="80"/>
      <c r="BS91" s="80"/>
      <c r="BT91" s="80"/>
      <c r="BU91" s="79"/>
      <c r="BV91" s="79"/>
      <c r="BW91" s="79"/>
      <c r="BX91" s="79"/>
      <c r="BY91" s="79"/>
      <c r="BZ91" s="159"/>
      <c r="CA91" s="159"/>
      <c r="CB91" s="80"/>
      <c r="CC91" s="80"/>
      <c r="CD91" s="80"/>
      <c r="CE91" s="80"/>
      <c r="CF91" s="80"/>
      <c r="CG91" s="80"/>
    </row>
    <row r="92" spans="1:85" ht="18.95" customHeight="1" thickBot="1" x14ac:dyDescent="0.25">
      <c r="A92" s="152" t="s">
        <v>138</v>
      </c>
      <c r="B92" s="45" t="s">
        <v>139</v>
      </c>
      <c r="C92" s="45" t="s">
        <v>91</v>
      </c>
      <c r="D92" s="44">
        <v>19</v>
      </c>
      <c r="E92" s="40">
        <f t="shared" si="205"/>
        <v>57</v>
      </c>
      <c r="F92" s="49">
        <v>26</v>
      </c>
      <c r="G92" s="49">
        <v>15</v>
      </c>
      <c r="H92" s="49">
        <v>24</v>
      </c>
      <c r="I92" s="49"/>
      <c r="J92" s="17">
        <f t="shared" si="199"/>
        <v>65</v>
      </c>
      <c r="K92" s="14">
        <f t="shared" si="206"/>
        <v>0</v>
      </c>
      <c r="L92" s="49"/>
      <c r="M92" s="49"/>
      <c r="N92" s="49"/>
      <c r="O92" s="49"/>
      <c r="P92" s="17">
        <f t="shared" si="200"/>
        <v>0</v>
      </c>
      <c r="Q92" s="17">
        <f t="shared" si="201"/>
        <v>65</v>
      </c>
      <c r="R92" s="14">
        <f t="shared" si="207"/>
        <v>57</v>
      </c>
      <c r="S92" s="49">
        <v>35</v>
      </c>
      <c r="T92" s="49">
        <v>16</v>
      </c>
      <c r="U92" s="49">
        <v>33</v>
      </c>
      <c r="V92" s="49"/>
      <c r="W92" s="17">
        <f t="shared" si="202"/>
        <v>84</v>
      </c>
      <c r="X92" s="17">
        <f t="shared" si="203"/>
        <v>149</v>
      </c>
      <c r="Y92" s="14">
        <f t="shared" si="208"/>
        <v>0</v>
      </c>
      <c r="Z92" s="49"/>
      <c r="AA92" s="49"/>
      <c r="AB92" s="49"/>
      <c r="AC92" s="49"/>
      <c r="AD92" s="17">
        <f t="shared" si="204"/>
        <v>0</v>
      </c>
      <c r="AE92" s="17">
        <f>J92+P92+W92+AD92</f>
        <v>149</v>
      </c>
      <c r="AG92" s="79">
        <f t="shared" si="209"/>
        <v>0</v>
      </c>
      <c r="AH92" s="80">
        <f t="shared" si="209"/>
        <v>0</v>
      </c>
      <c r="AI92" s="80">
        <f t="shared" si="209"/>
        <v>0</v>
      </c>
      <c r="AJ92" s="80" t="str">
        <f t="shared" si="184"/>
        <v>SENOUILLAC</v>
      </c>
      <c r="AK92" s="79">
        <f>J182</f>
        <v>0</v>
      </c>
      <c r="AL92" s="79">
        <f>P182</f>
        <v>0</v>
      </c>
      <c r="AM92" s="79">
        <f>W182</f>
        <v>0</v>
      </c>
      <c r="AN92" s="79">
        <f>AD182</f>
        <v>0</v>
      </c>
      <c r="AO92" s="79">
        <f t="shared" si="185"/>
        <v>0</v>
      </c>
      <c r="AP92" s="81" t="e">
        <f t="shared" si="173"/>
        <v>#DIV/0!</v>
      </c>
      <c r="AQ92" s="81" t="e">
        <f>AP92+D182</f>
        <v>#DIV/0!</v>
      </c>
      <c r="AR92" s="80"/>
      <c r="AS92" s="80">
        <f t="shared" si="187"/>
        <v>0</v>
      </c>
      <c r="AT92" s="80">
        <f t="shared" si="188"/>
        <v>0</v>
      </c>
      <c r="AU92" s="80">
        <f t="shared" si="189"/>
        <v>0</v>
      </c>
      <c r="AV92" s="80">
        <f t="shared" si="190"/>
        <v>0</v>
      </c>
      <c r="AW92" s="80">
        <f t="shared" si="198"/>
        <v>0</v>
      </c>
      <c r="AY92" s="64">
        <v>0</v>
      </c>
      <c r="AZ92" s="64">
        <v>0</v>
      </c>
      <c r="BA92" s="64">
        <v>0</v>
      </c>
      <c r="BB92" s="64" t="s">
        <v>55</v>
      </c>
      <c r="BC92" s="162">
        <v>0</v>
      </c>
      <c r="BD92" s="162">
        <v>0</v>
      </c>
      <c r="BE92" s="162">
        <v>0</v>
      </c>
      <c r="BF92" s="162">
        <v>0</v>
      </c>
      <c r="BG92" s="162">
        <v>0</v>
      </c>
      <c r="BH92" s="166" t="e">
        <v>#DIV/0!</v>
      </c>
      <c r="BI92" s="162" t="e">
        <v>#DIV/0!</v>
      </c>
      <c r="BK92" s="64">
        <v>0</v>
      </c>
      <c r="BL92" s="64">
        <v>0</v>
      </c>
      <c r="BM92" s="64">
        <v>0</v>
      </c>
      <c r="BN92" s="64">
        <v>0</v>
      </c>
      <c r="BO92" s="64">
        <v>0</v>
      </c>
      <c r="BP92" s="120">
        <v>9</v>
      </c>
      <c r="BQ92" s="178"/>
      <c r="BR92" s="80"/>
      <c r="BS92" s="80"/>
      <c r="BT92" s="80"/>
      <c r="BU92" s="79"/>
      <c r="BV92" s="79"/>
      <c r="BW92" s="79"/>
      <c r="BX92" s="79"/>
      <c r="BY92" s="79"/>
      <c r="BZ92" s="159"/>
      <c r="CA92" s="159"/>
      <c r="CB92" s="80"/>
      <c r="CC92" s="80"/>
      <c r="CD92" s="80"/>
      <c r="CE92" s="80"/>
      <c r="CF92" s="80"/>
      <c r="CG92" s="80"/>
    </row>
    <row r="93" spans="1:85" ht="18.95" customHeight="1" thickBot="1" x14ac:dyDescent="0.25">
      <c r="A93" s="152" t="s">
        <v>135</v>
      </c>
      <c r="B93" s="45" t="s">
        <v>98</v>
      </c>
      <c r="C93" s="45" t="s">
        <v>99</v>
      </c>
      <c r="D93" s="44">
        <v>7</v>
      </c>
      <c r="E93" s="40">
        <f t="shared" si="205"/>
        <v>0</v>
      </c>
      <c r="F93" s="49"/>
      <c r="G93" s="49"/>
      <c r="H93" s="49"/>
      <c r="I93" s="122"/>
      <c r="J93" s="17">
        <f t="shared" si="199"/>
        <v>0</v>
      </c>
      <c r="K93" s="14">
        <f t="shared" si="206"/>
        <v>21</v>
      </c>
      <c r="L93" s="49">
        <v>40</v>
      </c>
      <c r="M93" s="49">
        <v>48</v>
      </c>
      <c r="N93" s="49">
        <v>43</v>
      </c>
      <c r="O93" s="49"/>
      <c r="P93" s="17">
        <f t="shared" si="200"/>
        <v>131</v>
      </c>
      <c r="Q93" s="17">
        <f t="shared" si="201"/>
        <v>131</v>
      </c>
      <c r="R93" s="14">
        <f t="shared" si="207"/>
        <v>0</v>
      </c>
      <c r="S93" s="49"/>
      <c r="T93" s="49"/>
      <c r="U93" s="49"/>
      <c r="V93" s="49"/>
      <c r="W93" s="17">
        <f t="shared" si="202"/>
        <v>0</v>
      </c>
      <c r="X93" s="17">
        <f t="shared" si="203"/>
        <v>131</v>
      </c>
      <c r="Y93" s="14">
        <f t="shared" si="208"/>
        <v>0</v>
      </c>
      <c r="Z93" s="49"/>
      <c r="AA93" s="49"/>
      <c r="AB93" s="49"/>
      <c r="AC93" s="49"/>
      <c r="AD93" s="17">
        <f t="shared" si="204"/>
        <v>0</v>
      </c>
      <c r="AE93" s="17">
        <f>J93+P93+W93+AD93</f>
        <v>131</v>
      </c>
      <c r="AG93" s="79" t="str">
        <f t="shared" ref="AG93:AI97" si="210">A193</f>
        <v>E</v>
      </c>
      <c r="AH93" s="80" t="str">
        <f t="shared" si="210"/>
        <v>MILHAU</v>
      </c>
      <c r="AI93" s="80" t="str">
        <f t="shared" si="210"/>
        <v>MICHEL</v>
      </c>
      <c r="AJ93" s="80" t="str">
        <f>$B$190</f>
        <v>TOULOUSE SQAAT</v>
      </c>
      <c r="AK93" s="79">
        <f>J193</f>
        <v>0</v>
      </c>
      <c r="AL93" s="79">
        <f>P193</f>
        <v>123</v>
      </c>
      <c r="AM93" s="79">
        <f>W193</f>
        <v>0</v>
      </c>
      <c r="AN93" s="79">
        <f>AD193</f>
        <v>125</v>
      </c>
      <c r="AO93" s="79">
        <f t="shared" si="185"/>
        <v>248</v>
      </c>
      <c r="AP93" s="81">
        <f t="shared" si="173"/>
        <v>41.333333333333336</v>
      </c>
      <c r="AQ93" s="81">
        <f>AP93+D193</f>
        <v>46.333333333333336</v>
      </c>
      <c r="AR93" s="80"/>
      <c r="AS93" s="80">
        <f>IF(AK93&gt;0,$H$190,0)</f>
        <v>0</v>
      </c>
      <c r="AT93" s="80">
        <f>IF(AL93&gt;0,$N$190,0)</f>
        <v>3</v>
      </c>
      <c r="AU93" s="80">
        <f>IF(AM93&gt;0,$U$190,0)</f>
        <v>0</v>
      </c>
      <c r="AV93" s="80">
        <f>IF(AN93&gt;0,$AB$190,0)</f>
        <v>3</v>
      </c>
      <c r="AW93" s="80">
        <f>SUM(AS93:AV93)</f>
        <v>6</v>
      </c>
      <c r="AY93" s="64">
        <v>0</v>
      </c>
      <c r="AZ93" s="64">
        <v>0</v>
      </c>
      <c r="BA93" s="64">
        <v>0</v>
      </c>
      <c r="BB93" s="64" t="s">
        <v>55</v>
      </c>
      <c r="BC93" s="162">
        <v>0</v>
      </c>
      <c r="BD93" s="162">
        <v>0</v>
      </c>
      <c r="BE93" s="162">
        <v>0</v>
      </c>
      <c r="BF93" s="162">
        <v>0</v>
      </c>
      <c r="BG93" s="162">
        <v>0</v>
      </c>
      <c r="BH93" s="166" t="e">
        <v>#DIV/0!</v>
      </c>
      <c r="BI93" s="162" t="e">
        <v>#DIV/0!</v>
      </c>
      <c r="BK93" s="64">
        <v>0</v>
      </c>
      <c r="BL93" s="64">
        <v>0</v>
      </c>
      <c r="BM93" s="64">
        <v>0</v>
      </c>
      <c r="BN93" s="64">
        <v>0</v>
      </c>
      <c r="BO93" s="64">
        <v>0</v>
      </c>
      <c r="BP93" s="120">
        <v>10</v>
      </c>
      <c r="BQ93" s="178"/>
      <c r="BR93" s="80"/>
      <c r="BS93" s="80"/>
      <c r="BT93" s="80"/>
      <c r="BU93" s="79"/>
      <c r="BV93" s="79"/>
      <c r="BW93" s="79"/>
      <c r="BX93" s="79"/>
      <c r="BY93" s="79"/>
      <c r="BZ93" s="159"/>
      <c r="CA93" s="159"/>
      <c r="CB93" s="80"/>
      <c r="CC93" s="80"/>
      <c r="CD93" s="80"/>
      <c r="CE93" s="80"/>
      <c r="CF93" s="80"/>
      <c r="CG93" s="80"/>
    </row>
    <row r="94" spans="1:85" ht="18.95" customHeight="1" x14ac:dyDescent="0.2">
      <c r="A94" s="152" t="s">
        <v>136</v>
      </c>
      <c r="B94" s="45" t="s">
        <v>185</v>
      </c>
      <c r="C94" s="45" t="s">
        <v>186</v>
      </c>
      <c r="D94" s="44">
        <v>10</v>
      </c>
      <c r="E94" s="40">
        <f t="shared" si="205"/>
        <v>30</v>
      </c>
      <c r="F94" s="49">
        <v>34</v>
      </c>
      <c r="G94" s="49">
        <v>31</v>
      </c>
      <c r="H94" s="49">
        <v>36</v>
      </c>
      <c r="I94" s="49"/>
      <c r="J94" s="17">
        <f t="shared" si="199"/>
        <v>101</v>
      </c>
      <c r="K94" s="14">
        <f t="shared" si="206"/>
        <v>0</v>
      </c>
      <c r="L94" s="49"/>
      <c r="M94" s="49"/>
      <c r="N94" s="49"/>
      <c r="O94" s="49"/>
      <c r="P94" s="17">
        <f t="shared" si="200"/>
        <v>0</v>
      </c>
      <c r="Q94" s="17">
        <f t="shared" si="201"/>
        <v>101</v>
      </c>
      <c r="R94" s="14">
        <f t="shared" si="207"/>
        <v>0</v>
      </c>
      <c r="S94" s="49"/>
      <c r="T94" s="49"/>
      <c r="U94" s="49"/>
      <c r="V94" s="49"/>
      <c r="W94" s="17">
        <f t="shared" si="202"/>
        <v>0</v>
      </c>
      <c r="X94" s="17">
        <f t="shared" si="203"/>
        <v>101</v>
      </c>
      <c r="Y94" s="14">
        <f t="shared" si="208"/>
        <v>0</v>
      </c>
      <c r="Z94" s="49"/>
      <c r="AA94" s="49"/>
      <c r="AB94" s="49"/>
      <c r="AC94" s="49"/>
      <c r="AD94" s="17">
        <f t="shared" si="204"/>
        <v>0</v>
      </c>
      <c r="AE94" s="17">
        <f>Q94+W94+AD94</f>
        <v>101</v>
      </c>
      <c r="AG94" s="79" t="str">
        <f t="shared" si="210"/>
        <v>F</v>
      </c>
      <c r="AH94" s="80" t="str">
        <f t="shared" si="210"/>
        <v>LAUDEBAT</v>
      </c>
      <c r="AI94" s="80" t="str">
        <f t="shared" si="210"/>
        <v>ROSE</v>
      </c>
      <c r="AJ94" s="80" t="str">
        <f>$B$190</f>
        <v>TOULOUSE SQAAT</v>
      </c>
      <c r="AK94" s="79">
        <f>J194</f>
        <v>0</v>
      </c>
      <c r="AL94" s="79">
        <f>P194</f>
        <v>101</v>
      </c>
      <c r="AM94" s="79">
        <f>W194</f>
        <v>0</v>
      </c>
      <c r="AN94" s="79">
        <f>AD194</f>
        <v>0</v>
      </c>
      <c r="AO94" s="79">
        <f t="shared" si="185"/>
        <v>101</v>
      </c>
      <c r="AP94" s="81">
        <f t="shared" si="173"/>
        <v>33.666666666666664</v>
      </c>
      <c r="AQ94" s="81">
        <f>AP94+D194</f>
        <v>48.666666666666664</v>
      </c>
      <c r="AR94" s="80"/>
      <c r="AS94" s="80">
        <f>IF(AK94&gt;0,$H$190,0)</f>
        <v>0</v>
      </c>
      <c r="AT94" s="80">
        <f>IF(AL94&gt;0,$N$190,0)</f>
        <v>3</v>
      </c>
      <c r="AU94" s="80">
        <f>IF(AM94&gt;0,$U$190,0)</f>
        <v>0</v>
      </c>
      <c r="AV94" s="80">
        <f>IF(AN94&gt;0,$AB$190,0)</f>
        <v>0</v>
      </c>
      <c r="AW94" s="80">
        <f t="shared" ref="AW94:AW106" si="211">SUM(AS94:AV94)</f>
        <v>3</v>
      </c>
      <c r="AY94">
        <v>0</v>
      </c>
      <c r="AZ94">
        <v>0</v>
      </c>
      <c r="BA94">
        <v>0</v>
      </c>
      <c r="BB94" t="s">
        <v>55</v>
      </c>
      <c r="BC94" s="164">
        <v>0</v>
      </c>
      <c r="BD94" s="164">
        <v>0</v>
      </c>
      <c r="BE94" s="164">
        <v>0</v>
      </c>
      <c r="BF94" s="164">
        <v>0</v>
      </c>
      <c r="BG94">
        <v>0</v>
      </c>
      <c r="BH94" t="e">
        <v>#DIV/0!</v>
      </c>
      <c r="BI94" t="e">
        <v>#DIV/0!</v>
      </c>
      <c r="BJ94"/>
      <c r="BK94">
        <v>0</v>
      </c>
      <c r="BL94">
        <v>0</v>
      </c>
      <c r="BM94">
        <v>0</v>
      </c>
      <c r="BN94">
        <v>0</v>
      </c>
      <c r="BO94">
        <v>0</v>
      </c>
      <c r="BP94"/>
      <c r="BQ94" s="164"/>
      <c r="BR94"/>
      <c r="BS94"/>
      <c r="BT94"/>
      <c r="BU94" s="164"/>
      <c r="BV94" s="164"/>
      <c r="BW94" s="164"/>
      <c r="BX94" s="164"/>
      <c r="BY94" s="164"/>
      <c r="BZ94" s="242"/>
      <c r="CA94" s="242"/>
      <c r="CB94"/>
      <c r="CC94"/>
      <c r="CD94"/>
      <c r="CE94"/>
      <c r="CF94"/>
      <c r="CG94"/>
    </row>
    <row r="95" spans="1:85" ht="18.95" customHeight="1" thickBot="1" x14ac:dyDescent="0.25">
      <c r="A95" s="152" t="s">
        <v>136</v>
      </c>
      <c r="B95" s="45" t="s">
        <v>173</v>
      </c>
      <c r="C95" s="45" t="s">
        <v>126</v>
      </c>
      <c r="D95" s="44">
        <v>13</v>
      </c>
      <c r="E95" s="40">
        <f t="shared" si="205"/>
        <v>39</v>
      </c>
      <c r="F95" s="49">
        <v>32</v>
      </c>
      <c r="G95" s="49">
        <v>40</v>
      </c>
      <c r="H95" s="49">
        <v>42</v>
      </c>
      <c r="I95" s="49"/>
      <c r="J95" s="17">
        <f t="shared" si="199"/>
        <v>114</v>
      </c>
      <c r="K95" s="14">
        <f t="shared" si="206"/>
        <v>0</v>
      </c>
      <c r="L95" s="49"/>
      <c r="M95" s="49"/>
      <c r="N95" s="49"/>
      <c r="O95" s="49"/>
      <c r="P95" s="17">
        <f t="shared" si="200"/>
        <v>0</v>
      </c>
      <c r="Q95" s="17">
        <f t="shared" si="201"/>
        <v>114</v>
      </c>
      <c r="R95" s="14">
        <f t="shared" si="207"/>
        <v>0</v>
      </c>
      <c r="S95" s="49"/>
      <c r="T95" s="49"/>
      <c r="U95" s="49"/>
      <c r="V95" s="49"/>
      <c r="W95" s="17">
        <f t="shared" si="202"/>
        <v>0</v>
      </c>
      <c r="X95" s="17">
        <f t="shared" si="203"/>
        <v>114</v>
      </c>
      <c r="Y95" s="14">
        <f t="shared" si="208"/>
        <v>0</v>
      </c>
      <c r="Z95" s="49"/>
      <c r="AA95" s="49"/>
      <c r="AB95" s="49"/>
      <c r="AC95" s="49"/>
      <c r="AD95" s="17">
        <f t="shared" si="204"/>
        <v>0</v>
      </c>
      <c r="AE95" s="17">
        <f>Q95+W95+AD95</f>
        <v>114</v>
      </c>
      <c r="AG95" s="79" t="str">
        <f t="shared" si="210"/>
        <v>S</v>
      </c>
      <c r="AH95" s="80" t="str">
        <f t="shared" si="210"/>
        <v>LOUPIAS</v>
      </c>
      <c r="AI95" s="80" t="str">
        <f t="shared" si="210"/>
        <v>RAYMOND</v>
      </c>
      <c r="AJ95" s="80" t="str">
        <f>$B$190</f>
        <v>TOULOUSE SQAAT</v>
      </c>
      <c r="AK95" s="79">
        <f>J195</f>
        <v>116</v>
      </c>
      <c r="AL95" s="79">
        <f>P195</f>
        <v>0</v>
      </c>
      <c r="AM95" s="79">
        <f>W195</f>
        <v>105</v>
      </c>
      <c r="AN95" s="79">
        <f>AD195</f>
        <v>0</v>
      </c>
      <c r="AO95" s="79">
        <f t="shared" si="185"/>
        <v>221</v>
      </c>
      <c r="AP95" s="81">
        <f t="shared" si="173"/>
        <v>36.833333333333336</v>
      </c>
      <c r="AQ95" s="81">
        <f>AP95+D195</f>
        <v>45.833333333333336</v>
      </c>
      <c r="AR95" s="80"/>
      <c r="AS95" s="80">
        <f>IF(AK95&gt;0,$H$190,0)</f>
        <v>3</v>
      </c>
      <c r="AT95" s="80">
        <f>IF(AL95&gt;0,$N$190,0)</f>
        <v>0</v>
      </c>
      <c r="AU95" s="80">
        <f>IF(AM95&gt;0,$U$190,0)</f>
        <v>3</v>
      </c>
      <c r="AV95" s="80">
        <f>IF(AN95&gt;0,$AB$190,0)</f>
        <v>0</v>
      </c>
      <c r="AW95" s="80">
        <f t="shared" si="211"/>
        <v>6</v>
      </c>
      <c r="AY95" s="64">
        <v>0</v>
      </c>
      <c r="AZ95" s="64">
        <v>0</v>
      </c>
      <c r="BA95" s="64">
        <v>0</v>
      </c>
      <c r="BB95" s="64" t="s">
        <v>55</v>
      </c>
      <c r="BC95" s="162">
        <v>0</v>
      </c>
      <c r="BD95" s="162">
        <v>0</v>
      </c>
      <c r="BE95" s="162">
        <v>0</v>
      </c>
      <c r="BF95" s="162">
        <v>0</v>
      </c>
      <c r="BG95" s="162">
        <v>0</v>
      </c>
      <c r="BH95" s="166" t="e">
        <v>#DIV/0!</v>
      </c>
      <c r="BI95" s="162" t="e">
        <v>#DIV/0!</v>
      </c>
      <c r="BK95" s="64">
        <v>0</v>
      </c>
      <c r="BL95" s="64">
        <v>0</v>
      </c>
      <c r="BM95" s="64">
        <v>0</v>
      </c>
      <c r="BN95" s="64">
        <v>0</v>
      </c>
      <c r="BO95" s="64">
        <v>0</v>
      </c>
      <c r="BP95"/>
      <c r="BQ95" s="164"/>
      <c r="BR95"/>
      <c r="BS95"/>
      <c r="BT95"/>
      <c r="BU95" s="164"/>
      <c r="BV95" s="164"/>
      <c r="BW95" s="164"/>
      <c r="BX95" s="164"/>
      <c r="BY95" s="164"/>
      <c r="BZ95" s="242"/>
      <c r="CA95" s="242"/>
      <c r="CB95"/>
      <c r="CD95"/>
      <c r="CE95"/>
      <c r="CF95"/>
      <c r="CG95"/>
    </row>
    <row r="96" spans="1:85" ht="18.95" customHeight="1" thickTop="1" thickBot="1" x14ac:dyDescent="0.25">
      <c r="A96" s="152" t="s">
        <v>137</v>
      </c>
      <c r="B96" s="45" t="s">
        <v>187</v>
      </c>
      <c r="C96" s="45" t="s">
        <v>188</v>
      </c>
      <c r="D96" s="44">
        <v>12</v>
      </c>
      <c r="E96" s="40">
        <f t="shared" si="205"/>
        <v>0</v>
      </c>
      <c r="F96" s="49"/>
      <c r="G96" s="49"/>
      <c r="H96" s="49"/>
      <c r="I96" s="49"/>
      <c r="J96" s="17">
        <f t="shared" si="199"/>
        <v>0</v>
      </c>
      <c r="K96" s="14">
        <f t="shared" si="206"/>
        <v>36</v>
      </c>
      <c r="L96" s="49">
        <v>31</v>
      </c>
      <c r="M96" s="49">
        <v>39</v>
      </c>
      <c r="N96" s="49">
        <v>33</v>
      </c>
      <c r="O96" s="49"/>
      <c r="P96" s="17">
        <f t="shared" si="200"/>
        <v>103</v>
      </c>
      <c r="Q96" s="17">
        <f t="shared" si="201"/>
        <v>103</v>
      </c>
      <c r="R96" s="14">
        <f t="shared" si="207"/>
        <v>0</v>
      </c>
      <c r="S96" s="49"/>
      <c r="T96" s="49"/>
      <c r="U96" s="49"/>
      <c r="V96" s="49"/>
      <c r="W96" s="17">
        <f t="shared" si="202"/>
        <v>0</v>
      </c>
      <c r="X96" s="17">
        <f t="shared" si="203"/>
        <v>103</v>
      </c>
      <c r="Y96" s="14">
        <f t="shared" si="208"/>
        <v>0</v>
      </c>
      <c r="Z96" s="49"/>
      <c r="AA96" s="49"/>
      <c r="AB96" s="49"/>
      <c r="AC96" s="49"/>
      <c r="AD96" s="17">
        <f>Z96+AA96+AB96+AC96</f>
        <v>0</v>
      </c>
      <c r="AE96" s="17">
        <f>Q96+W96+AD96</f>
        <v>103</v>
      </c>
      <c r="AG96" s="79" t="str">
        <f t="shared" si="210"/>
        <v>E</v>
      </c>
      <c r="AH96" s="80" t="str">
        <f t="shared" si="210"/>
        <v>BONY</v>
      </c>
      <c r="AI96" s="80" t="str">
        <f t="shared" si="210"/>
        <v>LUDOVIC</v>
      </c>
      <c r="AJ96" s="80" t="str">
        <f>$B$190</f>
        <v>TOULOUSE SQAAT</v>
      </c>
      <c r="AK96" s="79">
        <f>J196</f>
        <v>132</v>
      </c>
      <c r="AL96" s="79">
        <f>P196</f>
        <v>0</v>
      </c>
      <c r="AM96" s="79">
        <f>W196</f>
        <v>143</v>
      </c>
      <c r="AN96" s="79">
        <f>AD196</f>
        <v>0</v>
      </c>
      <c r="AO96" s="79">
        <f t="shared" si="185"/>
        <v>275</v>
      </c>
      <c r="AP96" s="81">
        <f t="shared" si="173"/>
        <v>45.833333333333336</v>
      </c>
      <c r="AQ96" s="81">
        <f>AP96+D196</f>
        <v>47.833333333333336</v>
      </c>
      <c r="AR96" s="80"/>
      <c r="AS96" s="80">
        <f>IF(AK96&gt;0,$H$190,0)</f>
        <v>3</v>
      </c>
      <c r="AT96" s="80">
        <f>IF(AL96&gt;0,$N$190,0)</f>
        <v>0</v>
      </c>
      <c r="AU96" s="80">
        <f>IF(AM96&gt;0,$U$190,0)</f>
        <v>3</v>
      </c>
      <c r="AV96" s="80">
        <f>IF(AN96&gt;0,$AB$190,0)</f>
        <v>0</v>
      </c>
      <c r="AW96" s="80">
        <f t="shared" si="211"/>
        <v>6</v>
      </c>
      <c r="AY96" s="64">
        <v>0</v>
      </c>
      <c r="AZ96" s="64">
        <v>0</v>
      </c>
      <c r="BA96" s="64">
        <v>0</v>
      </c>
      <c r="BB96" s="64" t="s">
        <v>55</v>
      </c>
      <c r="BC96" s="162">
        <v>0</v>
      </c>
      <c r="BD96" s="162">
        <v>0</v>
      </c>
      <c r="BE96" s="162">
        <v>0</v>
      </c>
      <c r="BF96" s="162">
        <v>0</v>
      </c>
      <c r="BG96" s="162">
        <v>0</v>
      </c>
      <c r="BH96" s="166" t="e">
        <v>#DIV/0!</v>
      </c>
      <c r="BI96" s="162" t="e">
        <v>#DIV/0!</v>
      </c>
      <c r="BK96" s="64">
        <v>0</v>
      </c>
      <c r="BL96" s="64">
        <v>0</v>
      </c>
      <c r="BM96" s="64">
        <v>0</v>
      </c>
      <c r="BN96" s="64">
        <v>0</v>
      </c>
      <c r="BO96" s="64">
        <v>0</v>
      </c>
      <c r="BP96"/>
      <c r="BQ96" s="171" t="s">
        <v>65</v>
      </c>
      <c r="BR96" s="98"/>
      <c r="BS96"/>
      <c r="BT96"/>
      <c r="BU96" s="164"/>
      <c r="BV96" s="164"/>
      <c r="BW96" s="164"/>
      <c r="BX96" s="164"/>
      <c r="BY96" s="164"/>
      <c r="BZ96" s="242"/>
      <c r="CA96" s="242"/>
      <c r="CB96"/>
      <c r="CC96"/>
      <c r="CD96"/>
      <c r="CE96"/>
      <c r="CF96"/>
      <c r="CG96"/>
    </row>
    <row r="97" spans="1:85" ht="18.95" customHeight="1" thickTop="1" thickBot="1" x14ac:dyDescent="0.25">
      <c r="A97" s="152" t="s">
        <v>135</v>
      </c>
      <c r="B97" s="125" t="s">
        <v>189</v>
      </c>
      <c r="C97" s="125" t="s">
        <v>190</v>
      </c>
      <c r="D97" s="44">
        <v>7</v>
      </c>
      <c r="E97" s="40">
        <f t="shared" si="205"/>
        <v>0</v>
      </c>
      <c r="F97" s="127"/>
      <c r="G97" s="127"/>
      <c r="H97" s="127"/>
      <c r="I97" s="127"/>
      <c r="J97" s="17">
        <f t="shared" si="199"/>
        <v>0</v>
      </c>
      <c r="K97" s="14">
        <f t="shared" si="206"/>
        <v>21</v>
      </c>
      <c r="L97" s="127">
        <v>39</v>
      </c>
      <c r="M97" s="127">
        <v>37</v>
      </c>
      <c r="N97" s="127">
        <v>37</v>
      </c>
      <c r="O97" s="127"/>
      <c r="P97" s="17">
        <f t="shared" si="200"/>
        <v>113</v>
      </c>
      <c r="Q97" s="17">
        <f t="shared" si="201"/>
        <v>113</v>
      </c>
      <c r="R97" s="14">
        <f t="shared" si="207"/>
        <v>0</v>
      </c>
      <c r="S97" s="127"/>
      <c r="T97" s="127"/>
      <c r="U97" s="127"/>
      <c r="V97" s="127"/>
      <c r="W97" s="17">
        <f t="shared" si="202"/>
        <v>0</v>
      </c>
      <c r="X97" s="17">
        <f t="shared" si="203"/>
        <v>113</v>
      </c>
      <c r="Y97" s="14">
        <f t="shared" si="208"/>
        <v>0</v>
      </c>
      <c r="Z97" s="127"/>
      <c r="AA97" s="127"/>
      <c r="AB97" s="127"/>
      <c r="AC97" s="127"/>
      <c r="AD97" s="17">
        <f>Z97+AA97+AB97+AC97</f>
        <v>0</v>
      </c>
      <c r="AE97" s="17">
        <f>Q97+W97+AD97</f>
        <v>113</v>
      </c>
      <c r="AG97" s="79" t="str">
        <f t="shared" si="210"/>
        <v>S</v>
      </c>
      <c r="AH97" s="80" t="str">
        <f t="shared" si="210"/>
        <v>BOYER</v>
      </c>
      <c r="AI97" s="80" t="str">
        <f t="shared" si="210"/>
        <v>CLAUDE</v>
      </c>
      <c r="AJ97" s="80" t="str">
        <f>$B$190</f>
        <v>TOULOUSE SQAAT</v>
      </c>
      <c r="AK97" s="79">
        <f>J197</f>
        <v>107</v>
      </c>
      <c r="AL97" s="79">
        <f>P197</f>
        <v>109</v>
      </c>
      <c r="AM97" s="79">
        <f>W197</f>
        <v>93</v>
      </c>
      <c r="AN97" s="79">
        <f>AD197</f>
        <v>0</v>
      </c>
      <c r="AO97" s="79">
        <f t="shared" si="185"/>
        <v>309</v>
      </c>
      <c r="AP97" s="81">
        <f t="shared" si="173"/>
        <v>34.333333333333336</v>
      </c>
      <c r="AQ97" s="81">
        <f>AP97+D197</f>
        <v>45.333333333333336</v>
      </c>
      <c r="AR97" s="80"/>
      <c r="AS97" s="80">
        <f>IF(AK97&gt;0,$H$190,0)</f>
        <v>3</v>
      </c>
      <c r="AT97" s="80">
        <f>IF(AL97&gt;0,$N$190,0)</f>
        <v>3</v>
      </c>
      <c r="AU97" s="80">
        <f>IF(AM97&gt;0,$U$190,0)</f>
        <v>3</v>
      </c>
      <c r="AV97" s="80">
        <f>IF(AN97&gt;0,$AB$190,0)</f>
        <v>0</v>
      </c>
      <c r="AW97" s="80">
        <f t="shared" si="211"/>
        <v>9</v>
      </c>
      <c r="AY97">
        <v>0</v>
      </c>
      <c r="AZ97">
        <v>0</v>
      </c>
      <c r="BA97">
        <v>0</v>
      </c>
      <c r="BB97" t="s">
        <v>55</v>
      </c>
      <c r="BC97" s="164">
        <v>0</v>
      </c>
      <c r="BD97" s="164">
        <v>0</v>
      </c>
      <c r="BE97" s="164">
        <v>0</v>
      </c>
      <c r="BF97" s="164">
        <v>0</v>
      </c>
      <c r="BG97">
        <v>0</v>
      </c>
      <c r="BH97" t="e">
        <v>#DIV/0!</v>
      </c>
      <c r="BI97" t="e">
        <v>#DIV/0!</v>
      </c>
      <c r="BJ97"/>
      <c r="BK97">
        <v>0</v>
      </c>
      <c r="BL97">
        <v>0</v>
      </c>
      <c r="BM97">
        <v>0</v>
      </c>
      <c r="BN97">
        <v>0</v>
      </c>
      <c r="BO97">
        <v>0</v>
      </c>
      <c r="BP97"/>
      <c r="BQ97" s="164"/>
      <c r="BR97"/>
      <c r="BS97"/>
      <c r="BT97"/>
      <c r="BU97" s="164"/>
      <c r="BV97" s="164"/>
      <c r="BW97" s="164"/>
      <c r="BX97" s="164"/>
      <c r="BY97" s="164"/>
      <c r="BZ97" s="242"/>
      <c r="CA97" s="242"/>
      <c r="CB97"/>
      <c r="CC97"/>
      <c r="CD97"/>
      <c r="CE97"/>
      <c r="CF97"/>
      <c r="CG97"/>
    </row>
    <row r="98" spans="1:85" ht="18.95" customHeight="1" thickTop="1" thickBot="1" x14ac:dyDescent="0.25">
      <c r="A98" s="153" t="s">
        <v>138</v>
      </c>
      <c r="B98" s="125" t="s">
        <v>219</v>
      </c>
      <c r="C98" s="125" t="s">
        <v>120</v>
      </c>
      <c r="D98" s="124">
        <v>19</v>
      </c>
      <c r="E98" s="40">
        <f t="shared" si="205"/>
        <v>0</v>
      </c>
      <c r="F98" s="127"/>
      <c r="G98" s="127"/>
      <c r="H98" s="127"/>
      <c r="I98" s="127"/>
      <c r="J98" s="17">
        <f t="shared" si="199"/>
        <v>0</v>
      </c>
      <c r="K98" s="14">
        <f t="shared" si="206"/>
        <v>0</v>
      </c>
      <c r="L98" s="127"/>
      <c r="M98" s="127"/>
      <c r="N98" s="127"/>
      <c r="O98" s="127"/>
      <c r="P98" s="17">
        <f t="shared" si="200"/>
        <v>0</v>
      </c>
      <c r="Q98" s="17">
        <f t="shared" si="201"/>
        <v>0</v>
      </c>
      <c r="R98" s="14">
        <f t="shared" si="207"/>
        <v>57</v>
      </c>
      <c r="S98" s="127">
        <v>19</v>
      </c>
      <c r="T98" s="127">
        <v>22</v>
      </c>
      <c r="U98" s="127">
        <v>24</v>
      </c>
      <c r="V98" s="127"/>
      <c r="W98" s="17">
        <f t="shared" si="202"/>
        <v>65</v>
      </c>
      <c r="X98" s="17">
        <f t="shared" si="203"/>
        <v>65</v>
      </c>
      <c r="Y98" s="14">
        <f t="shared" si="208"/>
        <v>0</v>
      </c>
      <c r="Z98" s="127"/>
      <c r="AA98" s="127"/>
      <c r="AB98" s="127"/>
      <c r="AC98" s="127"/>
      <c r="AD98" s="17">
        <f t="shared" ref="AD98:AD103" si="212">Z98+AA98+AB98+AC98</f>
        <v>0</v>
      </c>
      <c r="AE98" s="17">
        <f t="shared" ref="AE98:AE103" si="213">Q98+W98+AD98</f>
        <v>65</v>
      </c>
      <c r="AG98" s="79"/>
      <c r="AH98" s="80"/>
      <c r="AI98" s="80"/>
      <c r="AJ98" s="80"/>
      <c r="AK98" s="79"/>
      <c r="AL98" s="79"/>
      <c r="AM98" s="79"/>
      <c r="AN98" s="79"/>
      <c r="AO98" s="79"/>
      <c r="AP98" s="81"/>
      <c r="AQ98" s="81"/>
      <c r="AR98" s="80"/>
      <c r="AS98" s="80"/>
      <c r="AT98" s="80"/>
      <c r="AU98" s="80"/>
      <c r="AV98" s="80"/>
      <c r="AW98" s="80"/>
      <c r="AY98">
        <v>0</v>
      </c>
      <c r="AZ98">
        <v>0</v>
      </c>
      <c r="BA98">
        <v>0</v>
      </c>
      <c r="BB98" t="s">
        <v>55</v>
      </c>
      <c r="BC98" s="164">
        <v>0</v>
      </c>
      <c r="BD98" s="164">
        <v>0</v>
      </c>
      <c r="BE98" s="164">
        <v>0</v>
      </c>
      <c r="BF98" s="164">
        <v>0</v>
      </c>
      <c r="BG98">
        <v>0</v>
      </c>
      <c r="BH98" t="e">
        <v>#DIV/0!</v>
      </c>
      <c r="BI98" t="e">
        <v>#DIV/0!</v>
      </c>
      <c r="BJ98"/>
      <c r="BK98">
        <v>0</v>
      </c>
      <c r="BL98">
        <v>0</v>
      </c>
      <c r="BM98">
        <v>0</v>
      </c>
      <c r="BN98">
        <v>0</v>
      </c>
      <c r="BO98">
        <v>0</v>
      </c>
      <c r="BP98" s="121" t="s">
        <v>51</v>
      </c>
      <c r="BQ98" s="55" t="s">
        <v>11</v>
      </c>
      <c r="BR98" s="73" t="s">
        <v>12</v>
      </c>
      <c r="BS98" s="73" t="s">
        <v>13</v>
      </c>
      <c r="BT98" s="73" t="s">
        <v>14</v>
      </c>
      <c r="BU98" s="55" t="str">
        <f>$F$5</f>
        <v>BRESSOLS</v>
      </c>
      <c r="BV98" s="55" t="str">
        <f>$L$5</f>
        <v>LE SEQUESTRE</v>
      </c>
      <c r="BW98" s="55" t="str">
        <f>$S$5</f>
        <v>GRENADE</v>
      </c>
      <c r="BX98" s="55" t="str">
        <f>$Z$5</f>
        <v>TOULOUSE</v>
      </c>
      <c r="BY98" s="55" t="s">
        <v>15</v>
      </c>
      <c r="BZ98" s="169" t="s">
        <v>16</v>
      </c>
      <c r="CA98" s="169" t="s">
        <v>68</v>
      </c>
      <c r="CB98" s="161" t="s">
        <v>17</v>
      </c>
      <c r="CC98" s="74" t="s">
        <v>18</v>
      </c>
      <c r="CD98" s="74" t="s">
        <v>19</v>
      </c>
      <c r="CE98" s="74" t="s">
        <v>20</v>
      </c>
      <c r="CF98" s="74" t="s">
        <v>63</v>
      </c>
      <c r="CG98" s="74" t="s">
        <v>22</v>
      </c>
    </row>
    <row r="99" spans="1:85" ht="18.95" customHeight="1" thickTop="1" thickBot="1" x14ac:dyDescent="0.25">
      <c r="A99" s="153" t="s">
        <v>138</v>
      </c>
      <c r="B99" s="125" t="s">
        <v>220</v>
      </c>
      <c r="C99" s="125" t="s">
        <v>211</v>
      </c>
      <c r="D99" s="124">
        <v>19</v>
      </c>
      <c r="E99" s="40">
        <f t="shared" si="205"/>
        <v>0</v>
      </c>
      <c r="F99" s="127"/>
      <c r="G99" s="127"/>
      <c r="H99" s="127"/>
      <c r="I99" s="127"/>
      <c r="J99" s="17">
        <f t="shared" si="199"/>
        <v>0</v>
      </c>
      <c r="K99" s="14">
        <f t="shared" si="206"/>
        <v>0</v>
      </c>
      <c r="L99" s="127"/>
      <c r="M99" s="127"/>
      <c r="N99" s="127"/>
      <c r="O99" s="127"/>
      <c r="P99" s="17">
        <f t="shared" si="200"/>
        <v>0</v>
      </c>
      <c r="Q99" s="17">
        <f t="shared" si="201"/>
        <v>0</v>
      </c>
      <c r="R99" s="14">
        <f t="shared" si="207"/>
        <v>57</v>
      </c>
      <c r="S99" s="127">
        <v>13</v>
      </c>
      <c r="T99" s="127">
        <v>25</v>
      </c>
      <c r="U99" s="127">
        <v>8</v>
      </c>
      <c r="V99" s="127"/>
      <c r="W99" s="17">
        <f t="shared" si="202"/>
        <v>46</v>
      </c>
      <c r="X99" s="17">
        <f t="shared" si="203"/>
        <v>46</v>
      </c>
      <c r="Y99" s="14">
        <f t="shared" si="208"/>
        <v>57</v>
      </c>
      <c r="Z99" s="127">
        <v>29</v>
      </c>
      <c r="AA99" s="127">
        <v>26</v>
      </c>
      <c r="AB99" s="127">
        <v>26</v>
      </c>
      <c r="AC99" s="127"/>
      <c r="AD99" s="17">
        <f t="shared" si="212"/>
        <v>81</v>
      </c>
      <c r="AE99" s="17">
        <f t="shared" si="213"/>
        <v>127</v>
      </c>
      <c r="AG99" s="79"/>
      <c r="AH99" s="80"/>
      <c r="AI99" s="80"/>
      <c r="AJ99" s="80"/>
      <c r="AK99" s="79"/>
      <c r="AL99" s="79"/>
      <c r="AM99" s="79"/>
      <c r="AN99" s="79"/>
      <c r="AO99" s="79"/>
      <c r="AP99" s="81"/>
      <c r="AQ99" s="81"/>
      <c r="AR99" s="80"/>
      <c r="AS99" s="80"/>
      <c r="AT99" s="80"/>
      <c r="AU99" s="80"/>
      <c r="AV99" s="80"/>
      <c r="AW99" s="80"/>
      <c r="AY99">
        <v>0</v>
      </c>
      <c r="AZ99">
        <v>0</v>
      </c>
      <c r="BA99">
        <v>0</v>
      </c>
      <c r="BB99" t="s">
        <v>55</v>
      </c>
      <c r="BC99" s="164">
        <v>0</v>
      </c>
      <c r="BD99" s="164">
        <v>0</v>
      </c>
      <c r="BE99" s="164">
        <v>0</v>
      </c>
      <c r="BF99" s="164">
        <v>0</v>
      </c>
      <c r="BG99">
        <v>0</v>
      </c>
      <c r="BH99" t="e">
        <v>#DIV/0!</v>
      </c>
      <c r="BI99" t="e">
        <v>#DIV/0!</v>
      </c>
      <c r="BJ99"/>
      <c r="BK99">
        <v>0</v>
      </c>
      <c r="BL99">
        <v>0</v>
      </c>
      <c r="BM99">
        <v>0</v>
      </c>
      <c r="BN99">
        <v>0</v>
      </c>
      <c r="BO99">
        <v>0</v>
      </c>
      <c r="BP99" s="120">
        <v>1</v>
      </c>
      <c r="BQ99" s="271" t="s">
        <v>62</v>
      </c>
      <c r="BR99" s="130"/>
      <c r="BS99" s="130"/>
      <c r="BT99" s="130"/>
      <c r="BU99" s="163"/>
      <c r="BV99" s="163"/>
      <c r="BW99" s="163"/>
      <c r="BX99" s="163"/>
      <c r="BY99" s="79"/>
      <c r="BZ99" s="159"/>
      <c r="CA99" s="160"/>
      <c r="CB99" s="80"/>
      <c r="CC99" s="80"/>
      <c r="CD99" s="80"/>
      <c r="CE99" s="80"/>
      <c r="CF99" s="80"/>
      <c r="CG99" s="80"/>
    </row>
    <row r="100" spans="1:85" ht="18.95" customHeight="1" thickBot="1" x14ac:dyDescent="0.25">
      <c r="A100" s="153" t="s">
        <v>138</v>
      </c>
      <c r="B100" s="125" t="s">
        <v>224</v>
      </c>
      <c r="C100" s="125" t="s">
        <v>225</v>
      </c>
      <c r="D100" s="124">
        <v>19</v>
      </c>
      <c r="E100" s="40">
        <f t="shared" si="205"/>
        <v>0</v>
      </c>
      <c r="F100" s="127"/>
      <c r="G100" s="127"/>
      <c r="H100" s="127"/>
      <c r="I100" s="127"/>
      <c r="J100" s="17">
        <f t="shared" si="199"/>
        <v>0</v>
      </c>
      <c r="K100" s="14">
        <f t="shared" si="206"/>
        <v>0</v>
      </c>
      <c r="L100" s="127"/>
      <c r="M100" s="127"/>
      <c r="N100" s="127"/>
      <c r="O100" s="127"/>
      <c r="P100" s="17">
        <f t="shared" si="200"/>
        <v>0</v>
      </c>
      <c r="Q100" s="17">
        <f t="shared" si="201"/>
        <v>0</v>
      </c>
      <c r="R100" s="14">
        <f t="shared" si="207"/>
        <v>0</v>
      </c>
      <c r="S100" s="127"/>
      <c r="T100" s="127"/>
      <c r="U100" s="127"/>
      <c r="V100" s="127"/>
      <c r="W100" s="17">
        <f t="shared" si="202"/>
        <v>0</v>
      </c>
      <c r="X100" s="17">
        <f t="shared" si="203"/>
        <v>0</v>
      </c>
      <c r="Y100" s="14">
        <f t="shared" si="208"/>
        <v>57</v>
      </c>
      <c r="Z100" s="127">
        <v>14</v>
      </c>
      <c r="AA100" s="127">
        <v>13</v>
      </c>
      <c r="AB100" s="127">
        <v>14</v>
      </c>
      <c r="AC100" s="127"/>
      <c r="AD100" s="17">
        <f t="shared" si="212"/>
        <v>41</v>
      </c>
      <c r="AE100" s="17">
        <f t="shared" si="213"/>
        <v>41</v>
      </c>
      <c r="AG100" s="79"/>
      <c r="AH100" s="80"/>
      <c r="AI100" s="80"/>
      <c r="AJ100" s="80"/>
      <c r="AK100" s="79"/>
      <c r="AL100" s="79"/>
      <c r="AM100" s="79"/>
      <c r="AN100" s="79"/>
      <c r="AO100" s="79"/>
      <c r="AP100" s="81"/>
      <c r="AQ100" s="81"/>
      <c r="AR100" s="80"/>
      <c r="AS100" s="80"/>
      <c r="AT100" s="80"/>
      <c r="AU100" s="80"/>
      <c r="AV100" s="80"/>
      <c r="AW100" s="80"/>
      <c r="AY100">
        <v>0</v>
      </c>
      <c r="AZ100">
        <v>0</v>
      </c>
      <c r="BA100">
        <v>0</v>
      </c>
      <c r="BB100" t="s">
        <v>53</v>
      </c>
      <c r="BC100" s="164">
        <v>0</v>
      </c>
      <c r="BD100" s="164">
        <v>0</v>
      </c>
      <c r="BE100" s="164">
        <v>0</v>
      </c>
      <c r="BF100" s="164">
        <v>0</v>
      </c>
      <c r="BG100">
        <v>0</v>
      </c>
      <c r="BH100" t="e">
        <v>#DIV/0!</v>
      </c>
      <c r="BI100" t="e">
        <v>#DIV/0!</v>
      </c>
      <c r="BJ100"/>
      <c r="BK100">
        <v>0</v>
      </c>
      <c r="BL100">
        <v>0</v>
      </c>
      <c r="BM100">
        <v>0</v>
      </c>
      <c r="BN100">
        <v>0</v>
      </c>
      <c r="BO100">
        <v>0</v>
      </c>
      <c r="BP100" s="120">
        <v>2</v>
      </c>
      <c r="BQ100" s="79" t="s">
        <v>62</v>
      </c>
      <c r="BR100" s="80"/>
      <c r="BS100" s="80"/>
      <c r="BT100" s="80"/>
      <c r="BU100" s="79"/>
      <c r="BV100" s="79"/>
      <c r="BW100" s="79"/>
      <c r="BX100" s="79"/>
      <c r="BY100" s="79"/>
      <c r="BZ100" s="159"/>
      <c r="CA100" s="159"/>
      <c r="CB100" s="80"/>
      <c r="CC100" s="80"/>
      <c r="CD100" s="80"/>
      <c r="CE100" s="80"/>
      <c r="CF100" s="80"/>
      <c r="CG100" s="80"/>
    </row>
    <row r="101" spans="1:85" ht="18.95" customHeight="1" thickBot="1" x14ac:dyDescent="0.25">
      <c r="A101" s="153" t="s">
        <v>136</v>
      </c>
      <c r="B101" s="125" t="s">
        <v>226</v>
      </c>
      <c r="C101" s="125" t="s">
        <v>227</v>
      </c>
      <c r="D101" s="124">
        <v>9</v>
      </c>
      <c r="E101" s="40">
        <f t="shared" si="205"/>
        <v>0</v>
      </c>
      <c r="F101" s="127"/>
      <c r="G101" s="127"/>
      <c r="H101" s="127"/>
      <c r="I101" s="127"/>
      <c r="J101" s="17">
        <f t="shared" si="199"/>
        <v>0</v>
      </c>
      <c r="K101" s="14">
        <f t="shared" si="206"/>
        <v>0</v>
      </c>
      <c r="L101" s="127"/>
      <c r="M101" s="127"/>
      <c r="N101" s="127"/>
      <c r="O101" s="127"/>
      <c r="P101" s="17">
        <f t="shared" si="200"/>
        <v>0</v>
      </c>
      <c r="Q101" s="17">
        <f t="shared" si="201"/>
        <v>0</v>
      </c>
      <c r="R101" s="14">
        <f t="shared" si="207"/>
        <v>0</v>
      </c>
      <c r="S101" s="127"/>
      <c r="T101" s="127"/>
      <c r="U101" s="127"/>
      <c r="V101" s="127"/>
      <c r="W101" s="17">
        <f t="shared" si="202"/>
        <v>0</v>
      </c>
      <c r="X101" s="17">
        <f t="shared" si="203"/>
        <v>0</v>
      </c>
      <c r="Y101" s="14">
        <f t="shared" si="208"/>
        <v>27</v>
      </c>
      <c r="Z101" s="127">
        <v>38</v>
      </c>
      <c r="AA101" s="127">
        <v>39</v>
      </c>
      <c r="AB101" s="127">
        <v>35</v>
      </c>
      <c r="AC101" s="127"/>
      <c r="AD101" s="17">
        <f t="shared" si="212"/>
        <v>112</v>
      </c>
      <c r="AE101" s="17">
        <f t="shared" si="213"/>
        <v>112</v>
      </c>
      <c r="AG101" s="79"/>
      <c r="AH101" s="80"/>
      <c r="AI101" s="80"/>
      <c r="AJ101" s="80"/>
      <c r="AK101" s="79"/>
      <c r="AL101" s="79"/>
      <c r="AM101" s="79"/>
      <c r="AN101" s="79"/>
      <c r="AO101" s="79"/>
      <c r="AP101" s="81"/>
      <c r="AQ101" s="81"/>
      <c r="AR101" s="80"/>
      <c r="AS101" s="80"/>
      <c r="AT101" s="80"/>
      <c r="AU101" s="80"/>
      <c r="AV101" s="80"/>
      <c r="AW101" s="80"/>
      <c r="AY101">
        <v>0</v>
      </c>
      <c r="AZ101">
        <v>0</v>
      </c>
      <c r="BA101">
        <v>0</v>
      </c>
      <c r="BB101" t="s">
        <v>86</v>
      </c>
      <c r="BC101" s="164">
        <v>0</v>
      </c>
      <c r="BD101" s="164">
        <v>0</v>
      </c>
      <c r="BE101" s="164">
        <v>0</v>
      </c>
      <c r="BF101" s="164">
        <v>0</v>
      </c>
      <c r="BG101">
        <v>0</v>
      </c>
      <c r="BH101" t="e">
        <v>#DIV/0!</v>
      </c>
      <c r="BI101" t="e">
        <v>#DIV/0!</v>
      </c>
      <c r="BJ101"/>
      <c r="BK101">
        <v>0</v>
      </c>
      <c r="BL101">
        <v>0</v>
      </c>
      <c r="BM101">
        <v>0</v>
      </c>
      <c r="BN101">
        <v>0</v>
      </c>
      <c r="BO101">
        <v>0</v>
      </c>
      <c r="BP101" s="120">
        <v>3</v>
      </c>
      <c r="BQ101" s="79" t="s">
        <v>62</v>
      </c>
      <c r="BR101" s="80"/>
      <c r="BS101" s="80"/>
      <c r="BT101" s="80"/>
      <c r="BU101" s="79"/>
      <c r="BV101" s="79"/>
      <c r="BW101" s="79"/>
      <c r="BX101" s="79"/>
      <c r="BY101" s="79"/>
      <c r="BZ101" s="159"/>
      <c r="CA101" s="159"/>
      <c r="CB101" s="80"/>
      <c r="CC101" s="80"/>
      <c r="CD101" s="80"/>
      <c r="CE101" s="80"/>
      <c r="CF101" s="80"/>
      <c r="CG101" s="80"/>
    </row>
    <row r="102" spans="1:85" ht="18.95" customHeight="1" thickBot="1" x14ac:dyDescent="0.25">
      <c r="A102" s="153" t="s">
        <v>135</v>
      </c>
      <c r="B102" s="125" t="s">
        <v>229</v>
      </c>
      <c r="C102" s="125" t="s">
        <v>163</v>
      </c>
      <c r="D102" s="124"/>
      <c r="E102" s="40">
        <f t="shared" si="205"/>
        <v>0</v>
      </c>
      <c r="F102" s="127"/>
      <c r="G102" s="127"/>
      <c r="H102" s="127"/>
      <c r="I102" s="127"/>
      <c r="J102" s="17">
        <f t="shared" si="199"/>
        <v>0</v>
      </c>
      <c r="K102" s="14">
        <f t="shared" si="206"/>
        <v>0</v>
      </c>
      <c r="L102" s="127"/>
      <c r="M102" s="127"/>
      <c r="N102" s="127"/>
      <c r="O102" s="127"/>
      <c r="P102" s="17">
        <f t="shared" si="200"/>
        <v>0</v>
      </c>
      <c r="Q102" s="17">
        <f t="shared" si="201"/>
        <v>0</v>
      </c>
      <c r="R102" s="14">
        <f t="shared" si="207"/>
        <v>0</v>
      </c>
      <c r="S102" s="127"/>
      <c r="T102" s="127"/>
      <c r="U102" s="127"/>
      <c r="V102" s="127"/>
      <c r="W102" s="17">
        <f t="shared" si="202"/>
        <v>0</v>
      </c>
      <c r="X102" s="17">
        <f t="shared" si="203"/>
        <v>0</v>
      </c>
      <c r="Y102" s="14">
        <f t="shared" si="208"/>
        <v>0</v>
      </c>
      <c r="Z102" s="127">
        <v>43</v>
      </c>
      <c r="AA102" s="127">
        <v>46</v>
      </c>
      <c r="AB102" s="127">
        <v>38</v>
      </c>
      <c r="AC102" s="127"/>
      <c r="AD102" s="17">
        <f t="shared" si="212"/>
        <v>127</v>
      </c>
      <c r="AE102" s="17">
        <f t="shared" si="213"/>
        <v>127</v>
      </c>
      <c r="AG102" s="79"/>
      <c r="AH102" s="80"/>
      <c r="AI102" s="80"/>
      <c r="AJ102" s="80"/>
      <c r="AK102" s="79"/>
      <c r="AL102" s="79"/>
      <c r="AM102" s="79"/>
      <c r="AN102" s="79"/>
      <c r="AO102" s="79"/>
      <c r="AP102" s="81"/>
      <c r="AQ102" s="81"/>
      <c r="AR102" s="80"/>
      <c r="AS102" s="80"/>
      <c r="AT102" s="80"/>
      <c r="AU102" s="80"/>
      <c r="AV102" s="80"/>
      <c r="AW102" s="80"/>
      <c r="AY102">
        <v>0</v>
      </c>
      <c r="AZ102">
        <v>0</v>
      </c>
      <c r="BA102">
        <v>0</v>
      </c>
      <c r="BB102" t="s">
        <v>86</v>
      </c>
      <c r="BC102" s="164">
        <v>0</v>
      </c>
      <c r="BD102" s="164">
        <v>0</v>
      </c>
      <c r="BE102" s="164">
        <v>0</v>
      </c>
      <c r="BF102" s="164">
        <v>0</v>
      </c>
      <c r="BG102">
        <v>0</v>
      </c>
      <c r="BH102" t="e">
        <v>#DIV/0!</v>
      </c>
      <c r="BI102" t="e">
        <v>#DIV/0!</v>
      </c>
      <c r="BJ102"/>
      <c r="BK102">
        <v>0</v>
      </c>
      <c r="BL102">
        <v>0</v>
      </c>
      <c r="BM102">
        <v>0</v>
      </c>
      <c r="BN102">
        <v>0</v>
      </c>
      <c r="BO102">
        <v>0</v>
      </c>
      <c r="BP102" s="120">
        <v>4</v>
      </c>
      <c r="BQ102" s="79" t="s">
        <v>62</v>
      </c>
      <c r="BR102" s="80"/>
      <c r="BS102" s="80"/>
      <c r="BT102" s="80"/>
      <c r="BU102" s="79"/>
      <c r="BV102" s="79"/>
      <c r="BW102" s="79"/>
      <c r="BX102" s="79"/>
      <c r="BY102" s="79"/>
      <c r="BZ102" s="159"/>
      <c r="CA102" s="159"/>
      <c r="CB102" s="80"/>
      <c r="CC102" s="80"/>
      <c r="CD102" s="80"/>
      <c r="CE102" s="80"/>
      <c r="CF102" s="80"/>
      <c r="CG102" s="80"/>
    </row>
    <row r="103" spans="1:85" ht="18.95" customHeight="1" thickBot="1" x14ac:dyDescent="0.25">
      <c r="A103" s="154"/>
      <c r="B103" s="47"/>
      <c r="C103" s="47"/>
      <c r="D103" s="46"/>
      <c r="E103" s="40">
        <f t="shared" si="205"/>
        <v>0</v>
      </c>
      <c r="F103" s="50">
        <v>0</v>
      </c>
      <c r="G103" s="50">
        <v>0</v>
      </c>
      <c r="H103" s="50">
        <v>0</v>
      </c>
      <c r="I103" s="50">
        <v>0</v>
      </c>
      <c r="J103" s="17">
        <f t="shared" si="199"/>
        <v>0</v>
      </c>
      <c r="K103" s="14">
        <f t="shared" si="206"/>
        <v>0</v>
      </c>
      <c r="L103" s="50"/>
      <c r="M103" s="50"/>
      <c r="N103" s="50"/>
      <c r="O103" s="50"/>
      <c r="P103" s="17">
        <f t="shared" si="200"/>
        <v>0</v>
      </c>
      <c r="Q103" s="17">
        <f t="shared" si="201"/>
        <v>0</v>
      </c>
      <c r="R103" s="14">
        <f t="shared" si="207"/>
        <v>0</v>
      </c>
      <c r="S103" s="50"/>
      <c r="T103" s="50"/>
      <c r="U103" s="50"/>
      <c r="V103" s="50"/>
      <c r="W103" s="17">
        <f t="shared" si="202"/>
        <v>0</v>
      </c>
      <c r="X103" s="17">
        <f t="shared" si="203"/>
        <v>0</v>
      </c>
      <c r="Y103" s="14">
        <f t="shared" si="208"/>
        <v>0</v>
      </c>
      <c r="Z103" s="50"/>
      <c r="AA103" s="50"/>
      <c r="AB103" s="50"/>
      <c r="AC103" s="50"/>
      <c r="AD103" s="17">
        <f t="shared" si="212"/>
        <v>0</v>
      </c>
      <c r="AE103" s="17">
        <f t="shared" si="213"/>
        <v>0</v>
      </c>
      <c r="AG103" s="79" t="str">
        <f t="shared" ref="AG103:AG106" si="214">A198</f>
        <v>S</v>
      </c>
      <c r="AH103" s="80" t="str">
        <f t="shared" ref="AH103:AH106" si="215">B198</f>
        <v>RAYNAL</v>
      </c>
      <c r="AI103" s="80" t="str">
        <f t="shared" ref="AI103:AI106" si="216">C198</f>
        <v>GERARD</v>
      </c>
      <c r="AJ103" s="80" t="str">
        <f>$B$190</f>
        <v>TOULOUSE SQAAT</v>
      </c>
      <c r="AK103" s="79">
        <f t="shared" ref="AK103:AK106" si="217">J198</f>
        <v>130</v>
      </c>
      <c r="AL103" s="79">
        <f t="shared" ref="AL103:AL106" si="218">P198</f>
        <v>0</v>
      </c>
      <c r="AM103" s="79">
        <f t="shared" ref="AM103:AM106" si="219">W198</f>
        <v>114</v>
      </c>
      <c r="AN103" s="79">
        <f t="shared" ref="AN103:AN106" si="220">AD198</f>
        <v>130</v>
      </c>
      <c r="AO103" s="79">
        <f t="shared" si="185"/>
        <v>374</v>
      </c>
      <c r="AP103" s="81">
        <f t="shared" si="173"/>
        <v>41.555555555555557</v>
      </c>
      <c r="AQ103" s="81">
        <f>AP103+D198</f>
        <v>50.555555555555557</v>
      </c>
      <c r="AR103" s="80"/>
      <c r="AS103" s="80">
        <f>IF(AK103&gt;0,$H$190,0)</f>
        <v>3</v>
      </c>
      <c r="AT103" s="80">
        <f>IF(AL103&gt;0,$N$190,0)</f>
        <v>0</v>
      </c>
      <c r="AU103" s="80">
        <f>IF(AM103&gt;0,$U$190,0)</f>
        <v>3</v>
      </c>
      <c r="AV103" s="80">
        <f>IF(AN103&gt;0,$AB$190,0)</f>
        <v>3</v>
      </c>
      <c r="AW103" s="80">
        <f t="shared" si="211"/>
        <v>9</v>
      </c>
      <c r="AY103">
        <v>0</v>
      </c>
      <c r="AZ103">
        <v>0</v>
      </c>
      <c r="BA103">
        <v>0</v>
      </c>
      <c r="BB103" t="s">
        <v>86</v>
      </c>
      <c r="BC103" s="164">
        <v>0</v>
      </c>
      <c r="BD103" s="164">
        <v>0</v>
      </c>
      <c r="BE103" s="164">
        <v>0</v>
      </c>
      <c r="BF103" s="164">
        <v>0</v>
      </c>
      <c r="BG103">
        <v>0</v>
      </c>
      <c r="BH103" t="e">
        <v>#DIV/0!</v>
      </c>
      <c r="BI103" t="e">
        <v>#DIV/0!</v>
      </c>
      <c r="BJ103"/>
      <c r="BK103">
        <v>0</v>
      </c>
      <c r="BL103">
        <v>0</v>
      </c>
      <c r="BM103">
        <v>0</v>
      </c>
      <c r="BN103">
        <v>0</v>
      </c>
      <c r="BO103">
        <v>0</v>
      </c>
      <c r="BP103" s="120">
        <v>5</v>
      </c>
      <c r="BQ103" s="79" t="s">
        <v>62</v>
      </c>
      <c r="BR103" s="80"/>
      <c r="BS103" s="80"/>
      <c r="BT103" s="80"/>
      <c r="BU103" s="79"/>
      <c r="BV103" s="79"/>
      <c r="BW103" s="79"/>
      <c r="BX103" s="79"/>
      <c r="BY103" s="79"/>
      <c r="BZ103" s="159"/>
      <c r="CA103" s="159"/>
      <c r="CB103" s="80"/>
      <c r="CC103" s="80"/>
      <c r="CD103" s="80"/>
      <c r="CE103" s="80"/>
      <c r="CF103" s="80"/>
      <c r="CG103" s="80"/>
    </row>
    <row r="104" spans="1:85" ht="18.95" customHeight="1" thickTop="1" thickBot="1" x14ac:dyDescent="0.25">
      <c r="A104" s="30" t="s">
        <v>57</v>
      </c>
      <c r="B104" s="17"/>
      <c r="C104" s="138"/>
      <c r="D104" s="139">
        <v>0</v>
      </c>
      <c r="E104" s="132">
        <f>SUM(E90:E103)</f>
        <v>168</v>
      </c>
      <c r="F104" s="16">
        <f>SUM(F90:F103)</f>
        <v>115</v>
      </c>
      <c r="G104" s="147">
        <f>SUM(G90:G103)</f>
        <v>105</v>
      </c>
      <c r="H104" s="8">
        <f>SUM(H90:H103)</f>
        <v>139</v>
      </c>
      <c r="I104" s="17">
        <f>I90+I91+I92+I93+I94+I95+I97+I103</f>
        <v>0</v>
      </c>
      <c r="J104" s="16" t="s">
        <v>52</v>
      </c>
      <c r="K104" s="149">
        <f>SUM(K90:K103)</f>
        <v>93</v>
      </c>
      <c r="L104" s="16">
        <f>SUM(L90:L103)</f>
        <v>157</v>
      </c>
      <c r="M104" s="147">
        <f>SUM(M90:M103)</f>
        <v>171</v>
      </c>
      <c r="N104" s="147">
        <f>SUM(N90:N103)</f>
        <v>158</v>
      </c>
      <c r="O104" s="16">
        <f>O90+O91+O92+O93+O94+O95+O97+O103</f>
        <v>0</v>
      </c>
      <c r="P104" s="16"/>
      <c r="Q104" s="16"/>
      <c r="R104" s="149">
        <f>SUM(R90:R103)</f>
        <v>213</v>
      </c>
      <c r="S104" s="16">
        <f>SUM(S90:S103)</f>
        <v>99</v>
      </c>
      <c r="T104" s="147">
        <f>SUM(T90:T103)</f>
        <v>87</v>
      </c>
      <c r="U104" s="147">
        <f>SUM(U90:U103)</f>
        <v>90</v>
      </c>
      <c r="V104" s="16">
        <f>V90+V91+V92+V93+V94+V95+V97+V103</f>
        <v>0</v>
      </c>
      <c r="W104" s="16"/>
      <c r="X104" s="16"/>
      <c r="Y104" s="149">
        <f>SUM(Y90:Y103)</f>
        <v>141</v>
      </c>
      <c r="Z104" s="16">
        <f>SUM(Z90:Z103)</f>
        <v>124</v>
      </c>
      <c r="AA104" s="147">
        <f>SUM(AA90:AA103)</f>
        <v>124</v>
      </c>
      <c r="AB104" s="147">
        <f>SUM(AB90:AB103)</f>
        <v>113</v>
      </c>
      <c r="AC104" s="17">
        <f>AC90+AC91+AC92+AC93+AC94+AC95+AC96+AC103</f>
        <v>0</v>
      </c>
      <c r="AD104" s="16"/>
      <c r="AE104" s="16"/>
      <c r="AG104" s="79" t="str">
        <f t="shared" si="214"/>
        <v>E</v>
      </c>
      <c r="AH104" s="80" t="str">
        <f t="shared" si="215"/>
        <v>SENGERS</v>
      </c>
      <c r="AI104" s="80" t="str">
        <f t="shared" si="216"/>
        <v>QUENTIN</v>
      </c>
      <c r="AJ104" s="80" t="str">
        <f>$B$190</f>
        <v>TOULOUSE SQAAT</v>
      </c>
      <c r="AK104" s="79">
        <f t="shared" si="217"/>
        <v>0</v>
      </c>
      <c r="AL104" s="79">
        <f t="shared" si="218"/>
        <v>124</v>
      </c>
      <c r="AM104" s="79">
        <f t="shared" si="219"/>
        <v>0</v>
      </c>
      <c r="AN104" s="79">
        <f t="shared" si="220"/>
        <v>129</v>
      </c>
      <c r="AO104" s="79">
        <f>SUM(AK104:AN104)</f>
        <v>253</v>
      </c>
      <c r="AP104" s="81">
        <f>AO104/AW104</f>
        <v>42.166666666666664</v>
      </c>
      <c r="AQ104" s="81">
        <f>AP104+D199</f>
        <v>47.166666666666664</v>
      </c>
      <c r="AR104" s="80"/>
      <c r="AS104" s="80">
        <f>IF(AK104&gt;0,$H$190,0)</f>
        <v>0</v>
      </c>
      <c r="AT104" s="80">
        <f>IF(AL104&gt;0,$N$190,0)</f>
        <v>3</v>
      </c>
      <c r="AU104" s="80">
        <f>IF(AM104&gt;0,$U$190,0)</f>
        <v>0</v>
      </c>
      <c r="AV104" s="80">
        <f>IF(AN104&gt;0,$AB$190,0)</f>
        <v>3</v>
      </c>
      <c r="AW104" s="80">
        <f t="shared" si="211"/>
        <v>6</v>
      </c>
      <c r="AY104" s="64">
        <v>0</v>
      </c>
      <c r="AZ104" s="64">
        <v>0</v>
      </c>
      <c r="BA104" s="64">
        <v>0</v>
      </c>
      <c r="BB104" s="64" t="s">
        <v>86</v>
      </c>
      <c r="BC104" s="162">
        <v>0</v>
      </c>
      <c r="BD104" s="162">
        <v>0</v>
      </c>
      <c r="BE104" s="162">
        <v>0</v>
      </c>
      <c r="BF104" s="162">
        <v>0</v>
      </c>
      <c r="BG104" s="162">
        <v>0</v>
      </c>
      <c r="BH104" s="166" t="e">
        <v>#DIV/0!</v>
      </c>
      <c r="BI104" s="162" t="e">
        <v>#DIV/0!</v>
      </c>
      <c r="BK104" s="64">
        <v>0</v>
      </c>
      <c r="BL104" s="64">
        <v>0</v>
      </c>
      <c r="BM104" s="64">
        <v>0</v>
      </c>
      <c r="BN104" s="64">
        <v>0</v>
      </c>
      <c r="BO104" s="64">
        <v>0</v>
      </c>
      <c r="BP104" s="120">
        <v>6</v>
      </c>
      <c r="BQ104" s="79" t="s">
        <v>62</v>
      </c>
      <c r="BR104" s="155"/>
      <c r="BS104" s="155"/>
      <c r="BT104" s="155"/>
      <c r="BU104" s="165"/>
      <c r="BV104" s="165"/>
      <c r="BW104" s="165"/>
      <c r="BX104" s="165"/>
      <c r="BY104" s="165"/>
      <c r="BZ104" s="243"/>
      <c r="CA104" s="243"/>
      <c r="CB104" s="155"/>
      <c r="CC104" s="155"/>
      <c r="CD104" s="155"/>
      <c r="CE104" s="155"/>
      <c r="CF104" s="155"/>
      <c r="CG104" s="155"/>
    </row>
    <row r="105" spans="1:85" ht="18.95" customHeight="1" thickBot="1" x14ac:dyDescent="0.25">
      <c r="A105" s="31" t="s">
        <v>60</v>
      </c>
      <c r="B105" s="7"/>
      <c r="C105" s="7"/>
      <c r="D105" s="7"/>
      <c r="E105" s="7"/>
      <c r="F105" s="7"/>
      <c r="G105" s="7"/>
      <c r="H105" s="33">
        <f>SUM(J90:J96)/($H$4*4)</f>
        <v>29.916666666666668</v>
      </c>
      <c r="I105" s="34"/>
      <c r="J105" s="17">
        <f>F104+G104+H104+I104</f>
        <v>359</v>
      </c>
      <c r="K105" s="38"/>
      <c r="L105" s="21"/>
      <c r="M105" s="33">
        <f>SUM(P90:P103)/($N$4*4)</f>
        <v>40.5</v>
      </c>
      <c r="N105" s="35"/>
      <c r="O105" s="35"/>
      <c r="P105" s="17">
        <f>SUM(L104:O104)</f>
        <v>486</v>
      </c>
      <c r="Q105" s="7"/>
      <c r="R105" s="6"/>
      <c r="S105" s="7"/>
      <c r="T105" s="7"/>
      <c r="U105" s="33">
        <f>SUM(W90:W103)/($U$4*4)</f>
        <v>23</v>
      </c>
      <c r="V105" s="28"/>
      <c r="W105" s="17">
        <f>SUM(S104:V104)</f>
        <v>276</v>
      </c>
      <c r="X105" s="17"/>
      <c r="Y105" s="6"/>
      <c r="Z105" s="7"/>
      <c r="AA105" s="7"/>
      <c r="AB105" s="33">
        <f>SUM(AD90:AD103)/($U$4*4)</f>
        <v>30.083333333333332</v>
      </c>
      <c r="AC105" s="28"/>
      <c r="AD105" s="17">
        <f>SUM(Z104:AC104)</f>
        <v>361</v>
      </c>
      <c r="AE105" s="17"/>
      <c r="AG105" s="79" t="str">
        <f t="shared" si="214"/>
        <v>E</v>
      </c>
      <c r="AH105" s="80" t="str">
        <f t="shared" si="215"/>
        <v>DOUSSAT</v>
      </c>
      <c r="AI105" s="80" t="str">
        <f t="shared" si="216"/>
        <v>GERARD</v>
      </c>
      <c r="AJ105" s="80" t="str">
        <f>$B$190</f>
        <v>TOULOUSE SQAAT</v>
      </c>
      <c r="AK105" s="79">
        <f t="shared" si="217"/>
        <v>0</v>
      </c>
      <c r="AL105" s="79">
        <f t="shared" si="218"/>
        <v>0</v>
      </c>
      <c r="AM105" s="79">
        <f t="shared" si="219"/>
        <v>0</v>
      </c>
      <c r="AN105" s="79">
        <f t="shared" si="220"/>
        <v>137</v>
      </c>
      <c r="AO105" s="79">
        <f>SUM(AK105:AN105)</f>
        <v>137</v>
      </c>
      <c r="AP105" s="81">
        <f>AO105/AW105</f>
        <v>45.666666666666664</v>
      </c>
      <c r="AQ105" s="81">
        <f>AP105+D200</f>
        <v>49.666666666666664</v>
      </c>
      <c r="AR105" s="80"/>
      <c r="AS105" s="80">
        <f>IF(AK105&gt;0,$H$190,0)</f>
        <v>0</v>
      </c>
      <c r="AT105" s="80">
        <f>IF(AL105&gt;0,$N$190,0)</f>
        <v>0</v>
      </c>
      <c r="AU105" s="80">
        <f>IF(AM105&gt;0,$U$190,0)</f>
        <v>0</v>
      </c>
      <c r="AV105" s="80">
        <f>IF(AN105&gt;0,$AB$190,0)</f>
        <v>3</v>
      </c>
      <c r="AW105" s="80">
        <f t="shared" si="211"/>
        <v>3</v>
      </c>
      <c r="AY105">
        <v>0</v>
      </c>
      <c r="AZ105">
        <v>0</v>
      </c>
      <c r="BA105">
        <v>0</v>
      </c>
      <c r="BB105" t="s">
        <v>86</v>
      </c>
      <c r="BC105" s="164">
        <v>0</v>
      </c>
      <c r="BD105" s="164">
        <v>0</v>
      </c>
      <c r="BE105" s="164">
        <v>0</v>
      </c>
      <c r="BF105" s="164">
        <v>0</v>
      </c>
      <c r="BG105">
        <v>0</v>
      </c>
      <c r="BH105" t="e">
        <v>#DIV/0!</v>
      </c>
      <c r="BI105" t="e">
        <v>#DIV/0!</v>
      </c>
      <c r="BJ105"/>
      <c r="BK105">
        <v>0</v>
      </c>
      <c r="BL105">
        <v>0</v>
      </c>
      <c r="BM105">
        <v>0</v>
      </c>
      <c r="BN105">
        <v>0</v>
      </c>
      <c r="BO105">
        <v>0</v>
      </c>
    </row>
    <row r="106" spans="1:85" ht="18.95" customHeight="1" thickTop="1" thickBot="1" x14ac:dyDescent="0.25">
      <c r="A106" s="31" t="s">
        <v>59</v>
      </c>
      <c r="B106" s="7"/>
      <c r="C106" s="7"/>
      <c r="D106" s="7"/>
      <c r="E106" s="7"/>
      <c r="F106" s="7"/>
      <c r="G106" s="7"/>
      <c r="H106" s="32" t="s">
        <v>15</v>
      </c>
      <c r="I106" s="4"/>
      <c r="J106" s="5">
        <f>J105+E104</f>
        <v>527</v>
      </c>
      <c r="K106" s="22"/>
      <c r="L106" s="7"/>
      <c r="M106" s="7"/>
      <c r="N106" s="7"/>
      <c r="O106" s="32" t="s">
        <v>15</v>
      </c>
      <c r="P106" s="23"/>
      <c r="Q106" s="5">
        <f>P105+K104</f>
        <v>579</v>
      </c>
      <c r="R106" s="6"/>
      <c r="S106" s="7"/>
      <c r="T106" s="7"/>
      <c r="U106" s="7"/>
      <c r="V106" s="32" t="s">
        <v>15</v>
      </c>
      <c r="W106" s="4"/>
      <c r="X106" s="5">
        <f>R104+W105</f>
        <v>489</v>
      </c>
      <c r="Y106" s="6"/>
      <c r="Z106" s="7"/>
      <c r="AA106" s="7"/>
      <c r="AB106" s="7"/>
      <c r="AC106" s="32" t="s">
        <v>15</v>
      </c>
      <c r="AD106" s="4"/>
      <c r="AE106" s="5">
        <f>Y104+AD105</f>
        <v>502</v>
      </c>
      <c r="AG106" s="79">
        <f t="shared" si="214"/>
        <v>0</v>
      </c>
      <c r="AH106" s="80">
        <f t="shared" si="215"/>
        <v>0</v>
      </c>
      <c r="AI106" s="80">
        <f t="shared" si="216"/>
        <v>0</v>
      </c>
      <c r="AJ106" s="80" t="str">
        <f>$B$190</f>
        <v>TOULOUSE SQAAT</v>
      </c>
      <c r="AK106" s="79">
        <f t="shared" si="217"/>
        <v>0</v>
      </c>
      <c r="AL106" s="79">
        <f t="shared" si="218"/>
        <v>0</v>
      </c>
      <c r="AM106" s="79">
        <f t="shared" si="219"/>
        <v>0</v>
      </c>
      <c r="AN106" s="79">
        <f t="shared" si="220"/>
        <v>0</v>
      </c>
      <c r="AO106" s="79">
        <f>SUM(AK106:AN106)</f>
        <v>0</v>
      </c>
      <c r="AP106" s="81" t="e">
        <f>AO106/AW106</f>
        <v>#DIV/0!</v>
      </c>
      <c r="AQ106" s="81" t="e">
        <f>AP106+D201</f>
        <v>#DIV/0!</v>
      </c>
      <c r="AR106" s="80"/>
      <c r="AS106" s="80">
        <f>IF(AK106&gt;0,$H$190,0)</f>
        <v>0</v>
      </c>
      <c r="AT106" s="80">
        <f>IF(AL106&gt;0,$N$190,0)</f>
        <v>0</v>
      </c>
      <c r="AU106" s="80">
        <f>IF(AM106&gt;0,$U$190,0)</f>
        <v>0</v>
      </c>
      <c r="AV106" s="80">
        <f>IF(AN106&gt;0,$AB$190,0)</f>
        <v>0</v>
      </c>
      <c r="AW106" s="80">
        <f t="shared" si="211"/>
        <v>0</v>
      </c>
      <c r="AY106">
        <v>0</v>
      </c>
      <c r="AZ106">
        <v>0</v>
      </c>
      <c r="BA106">
        <v>0</v>
      </c>
      <c r="BB106" t="s">
        <v>158</v>
      </c>
      <c r="BC106" s="164">
        <v>0</v>
      </c>
      <c r="BD106" s="164">
        <v>0</v>
      </c>
      <c r="BE106" s="164">
        <v>0</v>
      </c>
      <c r="BF106" s="164">
        <v>0</v>
      </c>
      <c r="BG106">
        <v>0</v>
      </c>
      <c r="BH106" t="e">
        <v>#DIV/0!</v>
      </c>
      <c r="BI106" t="e">
        <v>#DIV/0!</v>
      </c>
      <c r="BJ106"/>
      <c r="BK106">
        <v>0</v>
      </c>
      <c r="BL106">
        <v>0</v>
      </c>
      <c r="BM106">
        <v>0</v>
      </c>
      <c r="BN106">
        <v>0</v>
      </c>
      <c r="BO106">
        <v>0</v>
      </c>
    </row>
    <row r="107" spans="1:85" ht="18.95" customHeight="1" thickTop="1" thickBot="1" x14ac:dyDescent="0.25">
      <c r="A107" s="56" t="s">
        <v>27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32" t="s">
        <v>15</v>
      </c>
      <c r="P107" s="4"/>
      <c r="Q107" s="5">
        <f>(J106+Q106)</f>
        <v>1106</v>
      </c>
      <c r="R107" s="58"/>
      <c r="S107" s="57"/>
      <c r="T107" s="57"/>
      <c r="U107" s="57" t="s">
        <v>52</v>
      </c>
      <c r="V107" s="32" t="s">
        <v>15</v>
      </c>
      <c r="W107" s="4"/>
      <c r="X107" s="5">
        <f>J106+Q106+X106</f>
        <v>1595</v>
      </c>
      <c r="Y107" s="58"/>
      <c r="Z107" s="57"/>
      <c r="AA107" s="57"/>
      <c r="AB107" s="57" t="s">
        <v>52</v>
      </c>
      <c r="AC107" s="32" t="s">
        <v>15</v>
      </c>
      <c r="AD107" s="4"/>
      <c r="AE107" s="5">
        <f>J106+Q106+X106+AE106</f>
        <v>2097</v>
      </c>
      <c r="AG107" s="130" t="str">
        <f>A212</f>
        <v>S</v>
      </c>
      <c r="AH107" s="130" t="str">
        <f>B212</f>
        <v>BRIANE</v>
      </c>
      <c r="AI107" s="130" t="str">
        <f>C212</f>
        <v>PHILIPPE</v>
      </c>
      <c r="AJ107" s="130" t="str">
        <f t="shared" ref="AJ107:AJ115" si="221">$B$209</f>
        <v>VALENCE</v>
      </c>
      <c r="AK107" s="163">
        <f>J212</f>
        <v>0</v>
      </c>
      <c r="AL107" s="163">
        <f>P212</f>
        <v>112</v>
      </c>
      <c r="AM107" s="163">
        <f>W212</f>
        <v>0</v>
      </c>
      <c r="AN107" s="163">
        <f>AD212</f>
        <v>109</v>
      </c>
      <c r="AO107" s="79">
        <f t="shared" si="185"/>
        <v>221</v>
      </c>
      <c r="AP107" s="81">
        <f t="shared" si="173"/>
        <v>36.833333333333336</v>
      </c>
      <c r="AQ107" s="81">
        <f t="shared" ref="AQ107:AQ113" si="222">AP107+D212</f>
        <v>46.833333333333336</v>
      </c>
      <c r="AR107" s="130"/>
      <c r="AS107" s="80">
        <f t="shared" ref="AS107:AS124" si="223">IF(AK107&gt;0,$H$209,0)</f>
        <v>0</v>
      </c>
      <c r="AT107" s="80">
        <f t="shared" ref="AT107:AT124" si="224">IF(AL107&gt;0,$N$209,0)</f>
        <v>3</v>
      </c>
      <c r="AU107" s="80">
        <f t="shared" ref="AU107:AU124" si="225">IF(AM107&gt;0,$U$209,0)</f>
        <v>0</v>
      </c>
      <c r="AV107" s="80">
        <f t="shared" ref="AV107:AV124" si="226">IF(AN107&gt;0,$AB$209,0)</f>
        <v>3</v>
      </c>
      <c r="AW107" s="80">
        <f>SUM(AS107:AV107)</f>
        <v>6</v>
      </c>
      <c r="AY107">
        <v>0</v>
      </c>
      <c r="AZ107">
        <v>0</v>
      </c>
      <c r="BA107">
        <v>0</v>
      </c>
      <c r="BB107" t="s">
        <v>158</v>
      </c>
      <c r="BC107" s="164">
        <v>0</v>
      </c>
      <c r="BD107" s="164">
        <v>0</v>
      </c>
      <c r="BE107" s="164">
        <v>0</v>
      </c>
      <c r="BF107" s="164">
        <v>0</v>
      </c>
      <c r="BG107">
        <v>0</v>
      </c>
      <c r="BH107" t="e">
        <v>#DIV/0!</v>
      </c>
      <c r="BI107" t="e">
        <v>#DIV/0!</v>
      </c>
      <c r="BJ107"/>
      <c r="BK107">
        <v>0</v>
      </c>
      <c r="BL107">
        <v>0</v>
      </c>
      <c r="BM107">
        <v>0</v>
      </c>
      <c r="BN107">
        <v>0</v>
      </c>
      <c r="BO107">
        <v>0</v>
      </c>
    </row>
    <row r="108" spans="1:85" ht="18.95" customHeight="1" thickTop="1" thickBot="1" x14ac:dyDescent="0.25">
      <c r="A108" s="60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1"/>
      <c r="P108" s="59"/>
      <c r="Q108" s="59"/>
      <c r="R108" s="59"/>
      <c r="S108" s="59"/>
      <c r="T108" s="59"/>
      <c r="U108" s="59"/>
      <c r="V108" s="61"/>
      <c r="W108" s="59"/>
      <c r="X108" s="59"/>
      <c r="Y108" s="59"/>
      <c r="Z108" s="59"/>
      <c r="AA108" s="59"/>
      <c r="AB108" s="59"/>
      <c r="AC108" s="61"/>
      <c r="AD108" s="59"/>
      <c r="AE108" s="59"/>
      <c r="AG108" s="130" t="str">
        <f t="shared" ref="AG108:AG113" si="227">A213</f>
        <v>S</v>
      </c>
      <c r="AH108" s="130" t="str">
        <f t="shared" ref="AH108:AH113" si="228">B213</f>
        <v>QUINTARD</v>
      </c>
      <c r="AI108" s="130" t="str">
        <f t="shared" ref="AI108:AI113" si="229">C213</f>
        <v>ALEXANDRE</v>
      </c>
      <c r="AJ108" s="130" t="str">
        <f t="shared" si="221"/>
        <v>VALENCE</v>
      </c>
      <c r="AK108" s="163">
        <f t="shared" ref="AK108:AK113" si="230">J213</f>
        <v>117</v>
      </c>
      <c r="AL108" s="163">
        <f t="shared" ref="AL108:AL113" si="231">P213</f>
        <v>124</v>
      </c>
      <c r="AM108" s="163">
        <f t="shared" ref="AM108:AM113" si="232">W213</f>
        <v>0</v>
      </c>
      <c r="AN108" s="163">
        <f t="shared" ref="AN108:AN113" si="233">AD213</f>
        <v>129</v>
      </c>
      <c r="AO108" s="79">
        <f t="shared" si="185"/>
        <v>370</v>
      </c>
      <c r="AP108" s="81">
        <f t="shared" si="173"/>
        <v>41.111111111111114</v>
      </c>
      <c r="AQ108" s="81">
        <f t="shared" si="222"/>
        <v>50.111111111111114</v>
      </c>
      <c r="AR108" s="130"/>
      <c r="AS108" s="80">
        <f t="shared" si="223"/>
        <v>3</v>
      </c>
      <c r="AT108" s="80">
        <f t="shared" si="224"/>
        <v>3</v>
      </c>
      <c r="AU108" s="80">
        <f t="shared" si="225"/>
        <v>0</v>
      </c>
      <c r="AV108" s="80">
        <f t="shared" si="226"/>
        <v>3</v>
      </c>
      <c r="AW108" s="80">
        <f t="shared" ref="AW108:AW115" si="234">SUM(AS108:AV108)</f>
        <v>9</v>
      </c>
      <c r="AY108" s="64">
        <v>0</v>
      </c>
      <c r="AZ108" s="64">
        <v>0</v>
      </c>
      <c r="BA108" s="64">
        <v>0</v>
      </c>
      <c r="BB108" s="64" t="s">
        <v>158</v>
      </c>
      <c r="BC108" s="162">
        <v>0</v>
      </c>
      <c r="BD108" s="162">
        <v>0</v>
      </c>
      <c r="BE108" s="162">
        <v>0</v>
      </c>
      <c r="BF108" s="162">
        <v>0</v>
      </c>
      <c r="BG108" s="162">
        <v>0</v>
      </c>
      <c r="BH108" s="166" t="e">
        <v>#DIV/0!</v>
      </c>
      <c r="BI108" s="162" t="e">
        <v>#DIV/0!</v>
      </c>
      <c r="BK108" s="64">
        <v>0</v>
      </c>
      <c r="BL108" s="64">
        <v>0</v>
      </c>
      <c r="BM108" s="64">
        <v>0</v>
      </c>
      <c r="BN108" s="64">
        <v>0</v>
      </c>
      <c r="BO108" s="64">
        <v>0</v>
      </c>
    </row>
    <row r="109" spans="1:85" ht="18.95" customHeight="1" thickTop="1" thickBot="1" x14ac:dyDescent="0.25">
      <c r="AG109" s="130" t="str">
        <f t="shared" si="227"/>
        <v>E</v>
      </c>
      <c r="AH109" s="130" t="str">
        <f t="shared" si="228"/>
        <v>DAURES</v>
      </c>
      <c r="AI109" s="130" t="str">
        <f t="shared" si="229"/>
        <v>NICOLAS</v>
      </c>
      <c r="AJ109" s="130" t="str">
        <f t="shared" si="221"/>
        <v>VALENCE</v>
      </c>
      <c r="AK109" s="163">
        <f t="shared" si="230"/>
        <v>110</v>
      </c>
      <c r="AL109" s="163">
        <f t="shared" si="231"/>
        <v>0</v>
      </c>
      <c r="AM109" s="163">
        <f t="shared" si="232"/>
        <v>0</v>
      </c>
      <c r="AN109" s="163">
        <f t="shared" si="233"/>
        <v>0</v>
      </c>
      <c r="AO109" s="79">
        <f t="shared" si="185"/>
        <v>110</v>
      </c>
      <c r="AP109" s="81">
        <f t="shared" si="173"/>
        <v>36.666666666666664</v>
      </c>
      <c r="AQ109" s="81">
        <f t="shared" si="222"/>
        <v>43.666666666666664</v>
      </c>
      <c r="AR109" s="130"/>
      <c r="AS109" s="80">
        <f t="shared" si="223"/>
        <v>3</v>
      </c>
      <c r="AT109" s="80">
        <f t="shared" si="224"/>
        <v>0</v>
      </c>
      <c r="AU109" s="80">
        <f t="shared" si="225"/>
        <v>0</v>
      </c>
      <c r="AV109" s="80">
        <f t="shared" si="226"/>
        <v>0</v>
      </c>
      <c r="AW109" s="80">
        <f t="shared" si="234"/>
        <v>3</v>
      </c>
      <c r="AY109">
        <v>0</v>
      </c>
      <c r="AZ109">
        <v>0</v>
      </c>
      <c r="BA109">
        <v>0</v>
      </c>
      <c r="BB109" t="s">
        <v>83</v>
      </c>
      <c r="BC109" s="164">
        <v>0</v>
      </c>
      <c r="BD109" s="164">
        <v>0</v>
      </c>
      <c r="BE109" s="164">
        <v>0</v>
      </c>
      <c r="BF109" s="164">
        <v>0</v>
      </c>
      <c r="BG109">
        <v>0</v>
      </c>
      <c r="BH109" t="e">
        <v>#DIV/0!</v>
      </c>
      <c r="BI109" t="e">
        <v>#DIV/0!</v>
      </c>
      <c r="BJ109"/>
      <c r="BK109">
        <v>0</v>
      </c>
      <c r="BL109">
        <v>0</v>
      </c>
      <c r="BM109">
        <v>0</v>
      </c>
      <c r="BN109">
        <v>0</v>
      </c>
      <c r="BO109">
        <v>0</v>
      </c>
      <c r="BQ109" s="172" t="s">
        <v>31</v>
      </c>
      <c r="BR109" s="99"/>
      <c r="BS109" s="98"/>
      <c r="BT109" s="64" t="s">
        <v>32</v>
      </c>
    </row>
    <row r="110" spans="1:85" ht="18.95" customHeight="1" thickTop="1" thickBot="1" x14ac:dyDescent="0.25">
      <c r="AG110" s="130" t="str">
        <f t="shared" si="227"/>
        <v>S</v>
      </c>
      <c r="AH110" s="130" t="str">
        <f t="shared" si="228"/>
        <v>GLORIA</v>
      </c>
      <c r="AI110" s="130" t="str">
        <f t="shared" si="229"/>
        <v>JEROME</v>
      </c>
      <c r="AJ110" s="130" t="str">
        <f t="shared" si="221"/>
        <v>VALENCE</v>
      </c>
      <c r="AK110" s="163">
        <f t="shared" si="230"/>
        <v>116</v>
      </c>
      <c r="AL110" s="163">
        <f t="shared" si="231"/>
        <v>98</v>
      </c>
      <c r="AM110" s="163">
        <f t="shared" si="232"/>
        <v>0</v>
      </c>
      <c r="AN110" s="163">
        <f t="shared" si="233"/>
        <v>0</v>
      </c>
      <c r="AO110" s="79">
        <f t="shared" si="185"/>
        <v>214</v>
      </c>
      <c r="AP110" s="81">
        <f t="shared" si="173"/>
        <v>35.666666666666664</v>
      </c>
      <c r="AQ110" s="81">
        <f t="shared" si="222"/>
        <v>44.666666666666664</v>
      </c>
      <c r="AR110" s="130"/>
      <c r="AS110" s="80">
        <f t="shared" si="223"/>
        <v>3</v>
      </c>
      <c r="AT110" s="80">
        <f t="shared" si="224"/>
        <v>3</v>
      </c>
      <c r="AU110" s="80">
        <f t="shared" si="225"/>
        <v>0</v>
      </c>
      <c r="AV110" s="80">
        <f t="shared" si="226"/>
        <v>0</v>
      </c>
      <c r="AW110" s="80">
        <f t="shared" si="234"/>
        <v>6</v>
      </c>
      <c r="AY110">
        <v>0</v>
      </c>
      <c r="AZ110">
        <v>0</v>
      </c>
      <c r="BA110">
        <v>0</v>
      </c>
      <c r="BB110" t="s">
        <v>83</v>
      </c>
      <c r="BC110" s="164">
        <v>0</v>
      </c>
      <c r="BD110" s="164">
        <v>0</v>
      </c>
      <c r="BE110" s="164">
        <v>0</v>
      </c>
      <c r="BF110" s="164">
        <v>0</v>
      </c>
      <c r="BG110">
        <v>0</v>
      </c>
      <c r="BH110" t="e">
        <v>#DIV/0!</v>
      </c>
      <c r="BI110" t="e">
        <v>#DIV/0!</v>
      </c>
      <c r="BJ110"/>
      <c r="BK110">
        <v>0</v>
      </c>
      <c r="BL110">
        <v>0</v>
      </c>
      <c r="BM110">
        <v>0</v>
      </c>
      <c r="BN110">
        <v>0</v>
      </c>
      <c r="BO110">
        <v>0</v>
      </c>
      <c r="BP110" s="121"/>
    </row>
    <row r="111" spans="1:85" ht="18.95" customHeight="1" thickTop="1" thickBot="1" x14ac:dyDescent="0.25">
      <c r="A111" s="3"/>
      <c r="B111" s="281" t="s">
        <v>86</v>
      </c>
      <c r="C111" s="282"/>
      <c r="D111" s="283"/>
      <c r="E111" s="27" t="s">
        <v>6</v>
      </c>
      <c r="F111" s="28"/>
      <c r="G111" s="29"/>
      <c r="H111" s="54">
        <f>$H$4</f>
        <v>3</v>
      </c>
      <c r="I111" s="9"/>
      <c r="J111" s="10"/>
      <c r="K111" s="24" t="s">
        <v>6</v>
      </c>
      <c r="L111" s="25"/>
      <c r="M111" s="26"/>
      <c r="N111" s="55">
        <f>$N$4</f>
        <v>3</v>
      </c>
      <c r="O111" s="10"/>
      <c r="P111" s="10"/>
      <c r="Q111" s="10"/>
      <c r="R111" s="24" t="s">
        <v>6</v>
      </c>
      <c r="S111" s="25"/>
      <c r="T111" s="26"/>
      <c r="U111" s="55">
        <f>$U$4</f>
        <v>3</v>
      </c>
      <c r="V111" s="10"/>
      <c r="W111" s="10"/>
      <c r="X111" s="10"/>
      <c r="Y111" s="24" t="s">
        <v>6</v>
      </c>
      <c r="Z111" s="25"/>
      <c r="AA111" s="26"/>
      <c r="AB111" s="55">
        <v>3</v>
      </c>
      <c r="AC111" s="10"/>
      <c r="AD111" s="10"/>
      <c r="AE111" s="10"/>
      <c r="AG111" s="130" t="str">
        <f t="shared" si="227"/>
        <v>E</v>
      </c>
      <c r="AH111" s="130" t="str">
        <f t="shared" si="228"/>
        <v>SOUYRIS</v>
      </c>
      <c r="AI111" s="130" t="str">
        <f t="shared" si="229"/>
        <v>PASCAL</v>
      </c>
      <c r="AJ111" s="130" t="str">
        <f t="shared" si="221"/>
        <v>VALENCE</v>
      </c>
      <c r="AK111" s="163">
        <f t="shared" si="230"/>
        <v>0</v>
      </c>
      <c r="AL111" s="163">
        <f t="shared" si="231"/>
        <v>142</v>
      </c>
      <c r="AM111" s="163">
        <f t="shared" si="232"/>
        <v>0</v>
      </c>
      <c r="AN111" s="163">
        <f t="shared" si="233"/>
        <v>0</v>
      </c>
      <c r="AO111" s="79">
        <f t="shared" si="185"/>
        <v>142</v>
      </c>
      <c r="AP111" s="81">
        <f t="shared" si="173"/>
        <v>47.333333333333336</v>
      </c>
      <c r="AQ111" s="81">
        <f t="shared" si="222"/>
        <v>51.333333333333336</v>
      </c>
      <c r="AR111" s="130"/>
      <c r="AS111" s="80">
        <f t="shared" si="223"/>
        <v>0</v>
      </c>
      <c r="AT111" s="80">
        <f t="shared" si="224"/>
        <v>3</v>
      </c>
      <c r="AU111" s="80">
        <f t="shared" si="225"/>
        <v>0</v>
      </c>
      <c r="AV111" s="80">
        <f t="shared" si="226"/>
        <v>0</v>
      </c>
      <c r="AW111" s="80">
        <f t="shared" si="234"/>
        <v>3</v>
      </c>
      <c r="AY111">
        <v>0</v>
      </c>
      <c r="AZ111">
        <v>0</v>
      </c>
      <c r="BA111">
        <v>0</v>
      </c>
      <c r="BB111" t="s">
        <v>83</v>
      </c>
      <c r="BC111" s="164">
        <v>0</v>
      </c>
      <c r="BD111" s="164">
        <v>0</v>
      </c>
      <c r="BE111" s="164">
        <v>0</v>
      </c>
      <c r="BF111" s="164">
        <v>0</v>
      </c>
      <c r="BG111">
        <v>0</v>
      </c>
      <c r="BH111" t="e">
        <v>#DIV/0!</v>
      </c>
      <c r="BI111" t="e">
        <v>#DIV/0!</v>
      </c>
      <c r="BJ111"/>
      <c r="BK111">
        <v>0</v>
      </c>
      <c r="BL111">
        <v>0</v>
      </c>
      <c r="BM111">
        <v>0</v>
      </c>
      <c r="BN111">
        <v>0</v>
      </c>
      <c r="BO111">
        <v>0</v>
      </c>
      <c r="BP111" s="121" t="s">
        <v>51</v>
      </c>
      <c r="BQ111" s="55" t="s">
        <v>11</v>
      </c>
      <c r="BR111" s="73" t="s">
        <v>12</v>
      </c>
      <c r="BS111" s="73" t="s">
        <v>13</v>
      </c>
      <c r="BT111" s="73" t="s">
        <v>14</v>
      </c>
      <c r="BU111" s="55" t="str">
        <f>$F$5</f>
        <v>BRESSOLS</v>
      </c>
      <c r="BV111" s="55" t="str">
        <f>$L$5</f>
        <v>LE SEQUESTRE</v>
      </c>
      <c r="BW111" s="55" t="str">
        <f>$S$5</f>
        <v>GRENADE</v>
      </c>
      <c r="BX111" s="55" t="str">
        <f>$Z$5</f>
        <v>TOULOUSE</v>
      </c>
      <c r="BY111" s="55" t="s">
        <v>15</v>
      </c>
      <c r="BZ111" s="169" t="s">
        <v>16</v>
      </c>
      <c r="CA111" s="169" t="s">
        <v>68</v>
      </c>
      <c r="CB111" s="161" t="s">
        <v>17</v>
      </c>
      <c r="CC111" s="74" t="s">
        <v>18</v>
      </c>
      <c r="CD111" s="74" t="s">
        <v>19</v>
      </c>
      <c r="CE111" s="74" t="s">
        <v>20</v>
      </c>
      <c r="CF111" s="74" t="s">
        <v>63</v>
      </c>
      <c r="CG111" s="74" t="s">
        <v>22</v>
      </c>
    </row>
    <row r="112" spans="1:85" ht="18.95" customHeight="1" thickTop="1" thickBot="1" x14ac:dyDescent="0.25">
      <c r="A112" s="11"/>
      <c r="B112" s="12" t="s">
        <v>7</v>
      </c>
      <c r="C112" s="12"/>
      <c r="D112" s="12"/>
      <c r="E112" s="36">
        <f>$H$4</f>
        <v>3</v>
      </c>
      <c r="F112" s="272" t="str">
        <f>$F$5</f>
        <v>BRESSOLS</v>
      </c>
      <c r="G112" s="273"/>
      <c r="H112" s="273"/>
      <c r="I112" s="273"/>
      <c r="J112" s="274"/>
      <c r="K112" s="36">
        <f>$N$4</f>
        <v>3</v>
      </c>
      <c r="L112" s="272" t="str">
        <f>$L$5</f>
        <v>LE SEQUESTRE</v>
      </c>
      <c r="M112" s="273"/>
      <c r="N112" s="273"/>
      <c r="O112" s="273"/>
      <c r="P112" s="273"/>
      <c r="Q112" s="274"/>
      <c r="R112" s="36">
        <f>$U$4</f>
        <v>3</v>
      </c>
      <c r="S112" s="272" t="str">
        <f>$S$5</f>
        <v>GRENADE</v>
      </c>
      <c r="T112" s="273"/>
      <c r="U112" s="273"/>
      <c r="V112" s="273"/>
      <c r="W112" s="273"/>
      <c r="X112" s="274"/>
      <c r="Y112" s="36">
        <f>$AB$4</f>
        <v>3</v>
      </c>
      <c r="Z112" s="275" t="str">
        <f>$Z$5</f>
        <v>TOULOUSE</v>
      </c>
      <c r="AA112" s="276"/>
      <c r="AB112" s="276"/>
      <c r="AC112" s="276"/>
      <c r="AD112" s="276"/>
      <c r="AE112" s="277"/>
      <c r="AG112" s="130" t="str">
        <f t="shared" si="227"/>
        <v>P</v>
      </c>
      <c r="AH112" s="130" t="str">
        <f t="shared" si="228"/>
        <v>LAPCHOUK</v>
      </c>
      <c r="AI112" s="130" t="str">
        <f t="shared" si="229"/>
        <v>STEPHANE</v>
      </c>
      <c r="AJ112" s="130" t="str">
        <f t="shared" si="221"/>
        <v>VALENCE</v>
      </c>
      <c r="AK112" s="163">
        <f t="shared" si="230"/>
        <v>107</v>
      </c>
      <c r="AL112" s="163">
        <f t="shared" si="231"/>
        <v>0</v>
      </c>
      <c r="AM112" s="163">
        <f t="shared" si="232"/>
        <v>0</v>
      </c>
      <c r="AN112" s="163">
        <f t="shared" si="233"/>
        <v>103</v>
      </c>
      <c r="AO112" s="79">
        <f t="shared" si="185"/>
        <v>210</v>
      </c>
      <c r="AP112" s="81">
        <f t="shared" si="173"/>
        <v>35</v>
      </c>
      <c r="AQ112" s="81">
        <f t="shared" si="222"/>
        <v>52</v>
      </c>
      <c r="AR112" s="130"/>
      <c r="AS112" s="80">
        <f t="shared" si="223"/>
        <v>3</v>
      </c>
      <c r="AT112" s="80">
        <f t="shared" si="224"/>
        <v>0</v>
      </c>
      <c r="AU112" s="80">
        <f t="shared" si="225"/>
        <v>0</v>
      </c>
      <c r="AV112" s="80">
        <f t="shared" si="226"/>
        <v>3</v>
      </c>
      <c r="AW112" s="80">
        <f t="shared" si="234"/>
        <v>6</v>
      </c>
      <c r="AY112">
        <v>0</v>
      </c>
      <c r="AZ112">
        <v>0</v>
      </c>
      <c r="BA112">
        <v>0</v>
      </c>
      <c r="BB112" t="s">
        <v>83</v>
      </c>
      <c r="BC112" s="164">
        <v>0</v>
      </c>
      <c r="BD112" s="164">
        <v>0</v>
      </c>
      <c r="BE112" s="164">
        <v>0</v>
      </c>
      <c r="BF112" s="164">
        <v>0</v>
      </c>
      <c r="BG112">
        <v>0</v>
      </c>
      <c r="BH112" t="e">
        <v>#DIV/0!</v>
      </c>
      <c r="BI112" t="e">
        <v>#DIV/0!</v>
      </c>
      <c r="BJ112"/>
      <c r="BK112">
        <v>0</v>
      </c>
      <c r="BL112">
        <v>0</v>
      </c>
      <c r="BM112">
        <v>0</v>
      </c>
      <c r="BN112">
        <v>0</v>
      </c>
      <c r="BO112">
        <v>0</v>
      </c>
      <c r="BP112" s="120">
        <v>1</v>
      </c>
      <c r="BQ112" t="s">
        <v>136</v>
      </c>
      <c r="BR112" t="s">
        <v>145</v>
      </c>
      <c r="BS112" t="s">
        <v>146</v>
      </c>
      <c r="BT112" t="s">
        <v>8</v>
      </c>
      <c r="BU112" s="164">
        <v>113</v>
      </c>
      <c r="BV112" s="164">
        <v>111</v>
      </c>
      <c r="BW112" s="164">
        <v>117</v>
      </c>
      <c r="BX112" s="164">
        <v>103</v>
      </c>
      <c r="BY112">
        <v>444</v>
      </c>
      <c r="BZ112">
        <v>37</v>
      </c>
      <c r="CA112">
        <v>50</v>
      </c>
      <c r="CB112"/>
      <c r="CC112">
        <v>3</v>
      </c>
      <c r="CD112">
        <v>3</v>
      </c>
      <c r="CE112">
        <v>3</v>
      </c>
      <c r="CF112">
        <v>3</v>
      </c>
      <c r="CG112">
        <v>12</v>
      </c>
    </row>
    <row r="113" spans="1:85" ht="18.95" customHeight="1" thickBot="1" x14ac:dyDescent="0.25">
      <c r="A113" s="13" t="s">
        <v>11</v>
      </c>
      <c r="B113" s="13" t="s">
        <v>12</v>
      </c>
      <c r="C113" s="13" t="s">
        <v>13</v>
      </c>
      <c r="D113" s="13" t="s">
        <v>24</v>
      </c>
      <c r="E113" s="14" t="s">
        <v>25</v>
      </c>
      <c r="F113" s="13">
        <v>1</v>
      </c>
      <c r="G113" s="13">
        <v>2</v>
      </c>
      <c r="H113" s="13">
        <v>3</v>
      </c>
      <c r="I113" s="13">
        <v>4</v>
      </c>
      <c r="J113" s="13" t="s">
        <v>22</v>
      </c>
      <c r="K113" s="14" t="s">
        <v>25</v>
      </c>
      <c r="L113" s="13">
        <v>1</v>
      </c>
      <c r="M113" s="13">
        <v>2</v>
      </c>
      <c r="N113" s="13">
        <v>3</v>
      </c>
      <c r="O113" s="13">
        <v>4</v>
      </c>
      <c r="P113" s="13" t="s">
        <v>22</v>
      </c>
      <c r="Q113" s="13" t="s">
        <v>26</v>
      </c>
      <c r="R113" s="14" t="s">
        <v>25</v>
      </c>
      <c r="S113" s="13">
        <v>1</v>
      </c>
      <c r="T113" s="13">
        <v>2</v>
      </c>
      <c r="U113" s="13">
        <v>3</v>
      </c>
      <c r="V113" s="13">
        <v>4</v>
      </c>
      <c r="W113" s="13" t="s">
        <v>22</v>
      </c>
      <c r="X113" s="13" t="s">
        <v>26</v>
      </c>
      <c r="Y113" s="129" t="s">
        <v>25</v>
      </c>
      <c r="Z113" s="13">
        <v>1</v>
      </c>
      <c r="AA113" s="13">
        <v>2</v>
      </c>
      <c r="AB113" s="13">
        <v>3</v>
      </c>
      <c r="AC113" s="13">
        <v>4</v>
      </c>
      <c r="AD113" s="13" t="s">
        <v>22</v>
      </c>
      <c r="AE113" s="13" t="s">
        <v>26</v>
      </c>
      <c r="AG113" s="130" t="str">
        <f t="shared" si="227"/>
        <v>P</v>
      </c>
      <c r="AH113" s="130" t="str">
        <f t="shared" si="228"/>
        <v>CRUSEL</v>
      </c>
      <c r="AI113" s="130" t="str">
        <f t="shared" si="229"/>
        <v>NICOLAS</v>
      </c>
      <c r="AJ113" s="130" t="str">
        <f t="shared" si="221"/>
        <v>VALENCE</v>
      </c>
      <c r="AK113" s="163">
        <f t="shared" si="230"/>
        <v>0</v>
      </c>
      <c r="AL113" s="163">
        <f t="shared" si="231"/>
        <v>0</v>
      </c>
      <c r="AM113" s="163">
        <f t="shared" si="232"/>
        <v>0</v>
      </c>
      <c r="AN113" s="163">
        <f t="shared" si="233"/>
        <v>76</v>
      </c>
      <c r="AO113" s="79">
        <f>SUM(AK113:AN113)</f>
        <v>76</v>
      </c>
      <c r="AP113" s="81">
        <f>AO113/AW113</f>
        <v>25.333333333333332</v>
      </c>
      <c r="AQ113" s="81">
        <f t="shared" si="222"/>
        <v>44.333333333333329</v>
      </c>
      <c r="AR113" s="130"/>
      <c r="AS113" s="80">
        <f t="shared" si="223"/>
        <v>0</v>
      </c>
      <c r="AT113" s="80">
        <f t="shared" si="224"/>
        <v>0</v>
      </c>
      <c r="AU113" s="80">
        <f t="shared" si="225"/>
        <v>0</v>
      </c>
      <c r="AV113" s="80">
        <f t="shared" si="226"/>
        <v>3</v>
      </c>
      <c r="AW113" s="80">
        <f t="shared" si="234"/>
        <v>3</v>
      </c>
      <c r="AY113" s="64">
        <v>0</v>
      </c>
      <c r="AZ113" s="64">
        <v>0</v>
      </c>
      <c r="BA113" s="64">
        <v>0</v>
      </c>
      <c r="BB113" s="64" t="s">
        <v>83</v>
      </c>
      <c r="BC113" s="162">
        <v>0</v>
      </c>
      <c r="BD113" s="162">
        <v>0</v>
      </c>
      <c r="BE113" s="162">
        <v>0</v>
      </c>
      <c r="BF113" s="162">
        <v>0</v>
      </c>
      <c r="BG113" s="162">
        <v>0</v>
      </c>
      <c r="BH113" s="166" t="e">
        <v>#DIV/0!</v>
      </c>
      <c r="BI113" s="162" t="e">
        <v>#DIV/0!</v>
      </c>
      <c r="BK113" s="64">
        <v>0</v>
      </c>
      <c r="BL113" s="64">
        <v>0</v>
      </c>
      <c r="BM113" s="64">
        <v>0</v>
      </c>
      <c r="BN113" s="64">
        <v>0</v>
      </c>
      <c r="BO113" s="64">
        <v>0</v>
      </c>
      <c r="BP113" s="120">
        <v>2</v>
      </c>
      <c r="BQ113" t="s">
        <v>136</v>
      </c>
      <c r="BR113" t="s">
        <v>116</v>
      </c>
      <c r="BS113" t="s">
        <v>131</v>
      </c>
      <c r="BT113" t="s">
        <v>86</v>
      </c>
      <c r="BU113" s="164">
        <v>108</v>
      </c>
      <c r="BV113" s="164">
        <v>110</v>
      </c>
      <c r="BW113" s="164">
        <v>108</v>
      </c>
      <c r="BX113" s="164">
        <v>117</v>
      </c>
      <c r="BY113">
        <v>443</v>
      </c>
      <c r="BZ113">
        <v>36.916666666666664</v>
      </c>
      <c r="CA113">
        <v>45.916666666666664</v>
      </c>
      <c r="CB113"/>
      <c r="CC113">
        <v>3</v>
      </c>
      <c r="CD113">
        <v>3</v>
      </c>
      <c r="CE113">
        <v>3</v>
      </c>
      <c r="CF113">
        <v>3</v>
      </c>
      <c r="CG113">
        <v>12</v>
      </c>
    </row>
    <row r="114" spans="1:85" ht="18.95" customHeight="1" thickTop="1" thickBot="1" x14ac:dyDescent="0.25">
      <c r="A114" s="151" t="s">
        <v>135</v>
      </c>
      <c r="B114" s="43" t="s">
        <v>129</v>
      </c>
      <c r="C114" s="43" t="s">
        <v>130</v>
      </c>
      <c r="D114" s="42">
        <v>5</v>
      </c>
      <c r="E114" s="39">
        <f>IF(F114&gt;0,D114*$E$112,0)</f>
        <v>15</v>
      </c>
      <c r="F114" s="48">
        <v>46</v>
      </c>
      <c r="G114" s="48">
        <v>42</v>
      </c>
      <c r="H114" s="48">
        <v>40</v>
      </c>
      <c r="I114" s="48"/>
      <c r="J114" s="53">
        <f t="shared" ref="J114:J122" si="235">F114+G114+H114+I114</f>
        <v>128</v>
      </c>
      <c r="K114" s="15">
        <f>IF(L114&gt;0,D114*$K$112,0)</f>
        <v>15</v>
      </c>
      <c r="L114" s="48">
        <v>32</v>
      </c>
      <c r="M114" s="48">
        <v>47</v>
      </c>
      <c r="N114" s="48">
        <v>48</v>
      </c>
      <c r="O114" s="48"/>
      <c r="P114" s="16">
        <f t="shared" ref="P114:P122" si="236">L114+M114+N114+O114</f>
        <v>127</v>
      </c>
      <c r="Q114" s="16">
        <f t="shared" ref="Q114:Q122" si="237">J114+P114</f>
        <v>255</v>
      </c>
      <c r="R114" s="15">
        <f>IF(S114&gt;0,D114*$R$112,0)</f>
        <v>15</v>
      </c>
      <c r="S114" s="48">
        <v>43</v>
      </c>
      <c r="T114" s="48">
        <v>40</v>
      </c>
      <c r="U114" s="48">
        <v>42</v>
      </c>
      <c r="V114" s="48"/>
      <c r="W114" s="16">
        <f t="shared" ref="W114:W122" si="238">S114+T114+U114+V114</f>
        <v>125</v>
      </c>
      <c r="X114" s="16">
        <f t="shared" ref="X114:X122" si="239">J114+P114+W114</f>
        <v>380</v>
      </c>
      <c r="Y114" s="15">
        <f t="shared" ref="Y114:Y122" si="240">IF(Z114&gt;0,D114*$Y$112,0)</f>
        <v>15</v>
      </c>
      <c r="Z114" s="48">
        <v>45</v>
      </c>
      <c r="AA114" s="48">
        <v>49</v>
      </c>
      <c r="AB114" s="48">
        <v>51</v>
      </c>
      <c r="AC114" s="48"/>
      <c r="AD114" s="16">
        <f t="shared" ref="AD114:AD122" si="241">Z114+AA114+AB114+AC114</f>
        <v>145</v>
      </c>
      <c r="AE114" s="16">
        <f>J114+P114+W114+AD114</f>
        <v>525</v>
      </c>
      <c r="AG114" s="130">
        <f t="shared" ref="AG114:AI115" si="242">A220</f>
        <v>0</v>
      </c>
      <c r="AH114" s="130">
        <f t="shared" si="242"/>
        <v>0</v>
      </c>
      <c r="AI114" s="130">
        <f t="shared" si="242"/>
        <v>0</v>
      </c>
      <c r="AJ114" s="130" t="str">
        <f t="shared" si="221"/>
        <v>VALENCE</v>
      </c>
      <c r="AK114" s="163">
        <f>J220</f>
        <v>0</v>
      </c>
      <c r="AL114" s="163">
        <f>P220</f>
        <v>0</v>
      </c>
      <c r="AM114" s="163">
        <f>W220</f>
        <v>0</v>
      </c>
      <c r="AN114" s="163">
        <f>AD220</f>
        <v>0</v>
      </c>
      <c r="AO114" s="79">
        <f>SUM(AK114:AN114)</f>
        <v>0</v>
      </c>
      <c r="AP114" s="81" t="e">
        <f>AO114/AW114</f>
        <v>#DIV/0!</v>
      </c>
      <c r="AQ114" s="81" t="e">
        <f>AP114+D220</f>
        <v>#DIV/0!</v>
      </c>
      <c r="AR114" s="130"/>
      <c r="AS114" s="80">
        <f t="shared" si="223"/>
        <v>0</v>
      </c>
      <c r="AT114" s="80">
        <f t="shared" si="224"/>
        <v>0</v>
      </c>
      <c r="AU114" s="80">
        <f t="shared" si="225"/>
        <v>0</v>
      </c>
      <c r="AV114" s="80">
        <f t="shared" si="226"/>
        <v>0</v>
      </c>
      <c r="AW114" s="80">
        <f t="shared" si="234"/>
        <v>0</v>
      </c>
      <c r="AY114">
        <v>0</v>
      </c>
      <c r="AZ114">
        <v>0</v>
      </c>
      <c r="BA114">
        <v>0</v>
      </c>
      <c r="BB114" t="s">
        <v>10</v>
      </c>
      <c r="BC114" s="164">
        <v>0</v>
      </c>
      <c r="BD114" s="164">
        <v>0</v>
      </c>
      <c r="BE114" s="164">
        <v>0</v>
      </c>
      <c r="BF114" s="164">
        <v>0</v>
      </c>
      <c r="BG114">
        <v>0</v>
      </c>
      <c r="BH114" t="e">
        <v>#DIV/0!</v>
      </c>
      <c r="BI114" t="e">
        <v>#DIV/0!</v>
      </c>
      <c r="BJ114"/>
      <c r="BK114">
        <v>0</v>
      </c>
      <c r="BL114">
        <v>0</v>
      </c>
      <c r="BM114">
        <v>0</v>
      </c>
      <c r="BN114">
        <v>0</v>
      </c>
      <c r="BO114">
        <v>0</v>
      </c>
      <c r="BP114" s="120">
        <v>3</v>
      </c>
      <c r="BQ114" t="s">
        <v>136</v>
      </c>
      <c r="BR114" t="s">
        <v>206</v>
      </c>
      <c r="BS114" t="s">
        <v>107</v>
      </c>
      <c r="BT114" t="s">
        <v>56</v>
      </c>
      <c r="BU114" s="164">
        <v>130</v>
      </c>
      <c r="BV114" s="164">
        <v>0</v>
      </c>
      <c r="BW114" s="164">
        <v>114</v>
      </c>
      <c r="BX114" s="164">
        <v>130</v>
      </c>
      <c r="BY114">
        <v>374</v>
      </c>
      <c r="BZ114">
        <v>41.555555555555557</v>
      </c>
      <c r="CA114">
        <v>50.555555555555557</v>
      </c>
      <c r="CB114"/>
      <c r="CC114">
        <v>3</v>
      </c>
      <c r="CD114">
        <v>0</v>
      </c>
      <c r="CE114">
        <v>3</v>
      </c>
      <c r="CF114">
        <v>3</v>
      </c>
      <c r="CG114">
        <v>9</v>
      </c>
    </row>
    <row r="115" spans="1:85" ht="18.95" customHeight="1" thickBot="1" x14ac:dyDescent="0.25">
      <c r="A115" s="152" t="s">
        <v>136</v>
      </c>
      <c r="B115" s="45" t="s">
        <v>116</v>
      </c>
      <c r="C115" s="45" t="s">
        <v>131</v>
      </c>
      <c r="D115" s="44">
        <v>9</v>
      </c>
      <c r="E115" s="40">
        <f t="shared" ref="E115:E122" si="243">IF(F115&gt;0,D115*$E$112,0)</f>
        <v>27</v>
      </c>
      <c r="F115" s="49">
        <v>37</v>
      </c>
      <c r="G115" s="49">
        <v>41</v>
      </c>
      <c r="H115" s="49">
        <v>30</v>
      </c>
      <c r="I115" s="49"/>
      <c r="J115" s="37">
        <f t="shared" si="235"/>
        <v>108</v>
      </c>
      <c r="K115" s="14">
        <f t="shared" ref="K115:K122" si="244">IF(L115&gt;0,D115*$K$112,0)</f>
        <v>27</v>
      </c>
      <c r="L115" s="49">
        <v>31</v>
      </c>
      <c r="M115" s="49">
        <v>39</v>
      </c>
      <c r="N115" s="49">
        <v>40</v>
      </c>
      <c r="O115" s="49"/>
      <c r="P115" s="17">
        <f t="shared" si="236"/>
        <v>110</v>
      </c>
      <c r="Q115" s="17">
        <f t="shared" si="237"/>
        <v>218</v>
      </c>
      <c r="R115" s="14">
        <f t="shared" ref="R115:R122" si="245">IF(S115&gt;0,D115*$R$112,0)</f>
        <v>27</v>
      </c>
      <c r="S115" s="49">
        <v>30</v>
      </c>
      <c r="T115" s="49">
        <v>39</v>
      </c>
      <c r="U115" s="49">
        <v>39</v>
      </c>
      <c r="V115" s="49"/>
      <c r="W115" s="17">
        <f t="shared" si="238"/>
        <v>108</v>
      </c>
      <c r="X115" s="17">
        <f t="shared" si="239"/>
        <v>326</v>
      </c>
      <c r="Y115" s="14">
        <f t="shared" si="240"/>
        <v>27</v>
      </c>
      <c r="Z115" s="49">
        <v>41</v>
      </c>
      <c r="AA115" s="49">
        <v>36</v>
      </c>
      <c r="AB115" s="49">
        <v>40</v>
      </c>
      <c r="AC115" s="49"/>
      <c r="AD115" s="17">
        <f t="shared" si="241"/>
        <v>117</v>
      </c>
      <c r="AE115" s="17">
        <f>J115+P115+W115+AD115</f>
        <v>443</v>
      </c>
      <c r="AG115" s="130">
        <f t="shared" si="242"/>
        <v>0</v>
      </c>
      <c r="AH115" s="130">
        <f t="shared" si="242"/>
        <v>0</v>
      </c>
      <c r="AI115" s="130">
        <f t="shared" si="242"/>
        <v>0</v>
      </c>
      <c r="AJ115" s="130" t="str">
        <f t="shared" si="221"/>
        <v>VALENCE</v>
      </c>
      <c r="AK115" s="163">
        <f>J221</f>
        <v>0</v>
      </c>
      <c r="AL115" s="163">
        <f>P221</f>
        <v>0</v>
      </c>
      <c r="AM115" s="163">
        <f>W221</f>
        <v>0</v>
      </c>
      <c r="AN115" s="163">
        <f>AD221</f>
        <v>0</v>
      </c>
      <c r="AO115" s="79">
        <f>SUM(AK115:AN115)</f>
        <v>0</v>
      </c>
      <c r="AP115" s="81" t="e">
        <f>AO115/AW115</f>
        <v>#DIV/0!</v>
      </c>
      <c r="AQ115" s="81" t="e">
        <f>AP115+D221</f>
        <v>#DIV/0!</v>
      </c>
      <c r="AR115" s="130"/>
      <c r="AS115" s="80">
        <f t="shared" si="223"/>
        <v>0</v>
      </c>
      <c r="AT115" s="80">
        <f t="shared" si="224"/>
        <v>0</v>
      </c>
      <c r="AU115" s="80">
        <f t="shared" si="225"/>
        <v>0</v>
      </c>
      <c r="AV115" s="80">
        <f t="shared" si="226"/>
        <v>0</v>
      </c>
      <c r="AW115" s="80">
        <f t="shared" si="234"/>
        <v>0</v>
      </c>
      <c r="AY115">
        <v>0</v>
      </c>
      <c r="AZ115">
        <v>0</v>
      </c>
      <c r="BA115">
        <v>0</v>
      </c>
      <c r="BB115" t="s">
        <v>10</v>
      </c>
      <c r="BC115" s="164">
        <v>0</v>
      </c>
      <c r="BD115" s="164">
        <v>0</v>
      </c>
      <c r="BE115" s="164">
        <v>0</v>
      </c>
      <c r="BF115" s="164">
        <v>0</v>
      </c>
      <c r="BG115">
        <v>0</v>
      </c>
      <c r="BH115" t="e">
        <v>#DIV/0!</v>
      </c>
      <c r="BI115" t="e">
        <v>#DIV/0!</v>
      </c>
      <c r="BJ115"/>
      <c r="BK115">
        <v>0</v>
      </c>
      <c r="BL115">
        <v>0</v>
      </c>
      <c r="BM115">
        <v>0</v>
      </c>
      <c r="BN115">
        <v>0</v>
      </c>
      <c r="BO115">
        <v>0</v>
      </c>
      <c r="BP115" s="120">
        <v>4</v>
      </c>
      <c r="BQ115" t="s">
        <v>136</v>
      </c>
      <c r="BR115" t="s">
        <v>179</v>
      </c>
      <c r="BS115" t="s">
        <v>99</v>
      </c>
      <c r="BT115" t="s">
        <v>9</v>
      </c>
      <c r="BU115" s="164">
        <v>117</v>
      </c>
      <c r="BV115" s="164">
        <v>124</v>
      </c>
      <c r="BW115" s="164">
        <v>0</v>
      </c>
      <c r="BX115" s="164">
        <v>129</v>
      </c>
      <c r="BY115">
        <v>370</v>
      </c>
      <c r="BZ115">
        <v>41.111111111111114</v>
      </c>
      <c r="CA115">
        <v>50.111111111111114</v>
      </c>
      <c r="CB115"/>
      <c r="CC115">
        <v>3</v>
      </c>
      <c r="CD115">
        <v>3</v>
      </c>
      <c r="CE115">
        <v>0</v>
      </c>
      <c r="CF115">
        <v>3</v>
      </c>
      <c r="CG115">
        <v>9</v>
      </c>
    </row>
    <row r="116" spans="1:85" ht="18.95" customHeight="1" thickBot="1" x14ac:dyDescent="0.25">
      <c r="A116" s="152" t="s">
        <v>135</v>
      </c>
      <c r="B116" s="45" t="s">
        <v>132</v>
      </c>
      <c r="C116" s="45" t="s">
        <v>133</v>
      </c>
      <c r="D116" s="44"/>
      <c r="E116" s="40">
        <f t="shared" si="243"/>
        <v>0</v>
      </c>
      <c r="F116" s="49">
        <v>49</v>
      </c>
      <c r="G116" s="49">
        <v>43</v>
      </c>
      <c r="H116" s="49">
        <v>56</v>
      </c>
      <c r="I116" s="49"/>
      <c r="J116" s="17">
        <f t="shared" si="235"/>
        <v>148</v>
      </c>
      <c r="K116" s="14">
        <f t="shared" si="244"/>
        <v>0</v>
      </c>
      <c r="L116" s="49">
        <v>47</v>
      </c>
      <c r="M116" s="49">
        <v>45</v>
      </c>
      <c r="N116" s="49">
        <v>46</v>
      </c>
      <c r="O116" s="49"/>
      <c r="P116" s="17">
        <f t="shared" si="236"/>
        <v>138</v>
      </c>
      <c r="Q116" s="17">
        <f t="shared" si="237"/>
        <v>286</v>
      </c>
      <c r="R116" s="14">
        <f t="shared" si="245"/>
        <v>0</v>
      </c>
      <c r="S116" s="49">
        <v>57</v>
      </c>
      <c r="T116" s="49">
        <v>47</v>
      </c>
      <c r="U116" s="49">
        <v>51</v>
      </c>
      <c r="V116" s="49"/>
      <c r="W116" s="17">
        <f t="shared" si="238"/>
        <v>155</v>
      </c>
      <c r="X116" s="17">
        <f t="shared" si="239"/>
        <v>441</v>
      </c>
      <c r="Y116" s="14">
        <f t="shared" si="240"/>
        <v>0</v>
      </c>
      <c r="Z116" s="49">
        <v>53</v>
      </c>
      <c r="AA116" s="49">
        <v>51</v>
      </c>
      <c r="AB116" s="49">
        <v>49</v>
      </c>
      <c r="AC116" s="49"/>
      <c r="AD116" s="17">
        <f t="shared" si="241"/>
        <v>153</v>
      </c>
      <c r="AE116" s="17">
        <f>J116+P116+W116+AD116</f>
        <v>594</v>
      </c>
      <c r="AG116" s="251" t="str">
        <f>A232</f>
        <v>E</v>
      </c>
      <c r="AH116" s="251" t="str">
        <f t="shared" ref="AH116:AI123" si="246">B232</f>
        <v>AYRINHAC</v>
      </c>
      <c r="AI116" s="251" t="str">
        <f t="shared" si="246"/>
        <v>FLORIAN</v>
      </c>
      <c r="AJ116" s="251" t="str">
        <f>$B$229</f>
        <v>VILLEFRANCHE</v>
      </c>
      <c r="AK116" s="163">
        <f>J232</f>
        <v>149</v>
      </c>
      <c r="AL116" s="163">
        <f>P232</f>
        <v>0</v>
      </c>
      <c r="AM116" s="163">
        <f>W232</f>
        <v>0</v>
      </c>
      <c r="AN116" s="163">
        <f>AD232</f>
        <v>0</v>
      </c>
      <c r="AO116" s="252">
        <f>SUM(AK116:AN116)</f>
        <v>149</v>
      </c>
      <c r="AP116" s="253">
        <f>AO116/AW116</f>
        <v>49.666666666666664</v>
      </c>
      <c r="AQ116" s="81">
        <f t="shared" ref="AQ116:AQ123" si="247">AP116+D232</f>
        <v>49.666666666666664</v>
      </c>
      <c r="AR116" s="130"/>
      <c r="AS116" s="80">
        <f t="shared" si="223"/>
        <v>3</v>
      </c>
      <c r="AT116" s="80">
        <f t="shared" si="224"/>
        <v>0</v>
      </c>
      <c r="AU116" s="80">
        <f t="shared" si="225"/>
        <v>0</v>
      </c>
      <c r="AV116" s="80">
        <f t="shared" si="226"/>
        <v>0</v>
      </c>
      <c r="AW116" s="80">
        <f t="shared" ref="AW116:AW124" si="248">SUM(AS116:AV116)</f>
        <v>3</v>
      </c>
      <c r="AY116">
        <v>0</v>
      </c>
      <c r="AZ116">
        <v>0</v>
      </c>
      <c r="BA116">
        <v>0</v>
      </c>
      <c r="BB116" t="s">
        <v>56</v>
      </c>
      <c r="BC116" s="164">
        <v>0</v>
      </c>
      <c r="BD116" s="164">
        <v>0</v>
      </c>
      <c r="BE116" s="164">
        <v>0</v>
      </c>
      <c r="BF116" s="164">
        <v>0</v>
      </c>
      <c r="BG116">
        <v>0</v>
      </c>
      <c r="BH116" t="e">
        <v>#DIV/0!</v>
      </c>
      <c r="BI116" t="e">
        <v>#DIV/0!</v>
      </c>
      <c r="BJ116"/>
      <c r="BK116">
        <v>0</v>
      </c>
      <c r="BL116">
        <v>0</v>
      </c>
      <c r="BM116">
        <v>0</v>
      </c>
      <c r="BN116">
        <v>0</v>
      </c>
      <c r="BO116">
        <v>0</v>
      </c>
      <c r="BP116" s="120">
        <v>5</v>
      </c>
      <c r="BQ116" t="s">
        <v>136</v>
      </c>
      <c r="BR116" t="s">
        <v>149</v>
      </c>
      <c r="BS116" t="s">
        <v>150</v>
      </c>
      <c r="BT116" t="s">
        <v>55</v>
      </c>
      <c r="BU116" s="164">
        <v>130</v>
      </c>
      <c r="BV116" s="164">
        <v>123</v>
      </c>
      <c r="BW116" s="164">
        <v>112</v>
      </c>
      <c r="BX116" s="164">
        <v>0</v>
      </c>
      <c r="BY116">
        <v>365</v>
      </c>
      <c r="BZ116">
        <v>40.555555555555557</v>
      </c>
      <c r="CA116">
        <v>49.555555555555557</v>
      </c>
      <c r="CB116"/>
      <c r="CC116">
        <v>3</v>
      </c>
      <c r="CD116">
        <v>3</v>
      </c>
      <c r="CE116">
        <v>3</v>
      </c>
      <c r="CF116">
        <v>0</v>
      </c>
      <c r="CG116">
        <v>9</v>
      </c>
    </row>
    <row r="117" spans="1:85" ht="18.95" customHeight="1" thickBot="1" x14ac:dyDescent="0.25">
      <c r="A117" s="152" t="s">
        <v>135</v>
      </c>
      <c r="B117" s="45" t="s">
        <v>134</v>
      </c>
      <c r="C117" s="45" t="s">
        <v>110</v>
      </c>
      <c r="D117" s="44">
        <v>4</v>
      </c>
      <c r="E117" s="40">
        <f t="shared" si="243"/>
        <v>12</v>
      </c>
      <c r="F117" s="49">
        <v>42</v>
      </c>
      <c r="G117" s="49">
        <v>40</v>
      </c>
      <c r="H117" s="49">
        <v>46</v>
      </c>
      <c r="I117" s="49"/>
      <c r="J117" s="17">
        <f t="shared" si="235"/>
        <v>128</v>
      </c>
      <c r="K117" s="14">
        <f t="shared" si="244"/>
        <v>12</v>
      </c>
      <c r="L117" s="49">
        <v>42</v>
      </c>
      <c r="M117" s="49">
        <v>47</v>
      </c>
      <c r="N117" s="49">
        <v>43</v>
      </c>
      <c r="O117" s="49"/>
      <c r="P117" s="17">
        <f t="shared" si="236"/>
        <v>132</v>
      </c>
      <c r="Q117" s="17">
        <f t="shared" si="237"/>
        <v>260</v>
      </c>
      <c r="R117" s="14">
        <f t="shared" si="245"/>
        <v>12</v>
      </c>
      <c r="S117" s="49">
        <v>48</v>
      </c>
      <c r="T117" s="49">
        <v>47</v>
      </c>
      <c r="U117" s="49">
        <v>35</v>
      </c>
      <c r="V117" s="49"/>
      <c r="W117" s="17">
        <f t="shared" si="238"/>
        <v>130</v>
      </c>
      <c r="X117" s="17">
        <f t="shared" si="239"/>
        <v>390</v>
      </c>
      <c r="Y117" s="14">
        <f t="shared" si="240"/>
        <v>12</v>
      </c>
      <c r="Z117" s="49">
        <v>49</v>
      </c>
      <c r="AA117" s="49">
        <v>41</v>
      </c>
      <c r="AB117" s="49">
        <v>47</v>
      </c>
      <c r="AC117" s="49"/>
      <c r="AD117" s="17">
        <f t="shared" si="241"/>
        <v>137</v>
      </c>
      <c r="AE117" s="17">
        <f>J117+P117+W117+AD117</f>
        <v>527</v>
      </c>
      <c r="AG117" s="251" t="str">
        <f t="shared" ref="AG117:AG123" si="249">A233</f>
        <v>E</v>
      </c>
      <c r="AH117" s="251" t="str">
        <f t="shared" si="246"/>
        <v>MAUREL</v>
      </c>
      <c r="AI117" s="251" t="str">
        <f t="shared" si="246"/>
        <v>OLIVIER</v>
      </c>
      <c r="AJ117" s="251" t="str">
        <f t="shared" ref="AJ117:AJ124" si="250">$B$229</f>
        <v>VILLEFRANCHE</v>
      </c>
      <c r="AK117" s="163">
        <f t="shared" ref="AK117:AK123" si="251">J233</f>
        <v>114</v>
      </c>
      <c r="AL117" s="163">
        <f t="shared" ref="AL117:AL123" si="252">P233</f>
        <v>0</v>
      </c>
      <c r="AM117" s="163">
        <f t="shared" ref="AM117:AM123" si="253">W233</f>
        <v>0</v>
      </c>
      <c r="AN117" s="163">
        <f t="shared" ref="AN117:AN123" si="254">AD233</f>
        <v>0</v>
      </c>
      <c r="AO117" s="252">
        <f t="shared" ref="AO117:AO124" si="255">SUM(AK117:AN117)</f>
        <v>114</v>
      </c>
      <c r="AP117" s="253">
        <f t="shared" ref="AP117:AP124" si="256">AO117/AW117</f>
        <v>38</v>
      </c>
      <c r="AQ117" s="81">
        <f t="shared" si="247"/>
        <v>45</v>
      </c>
      <c r="AR117" s="130"/>
      <c r="AS117" s="80">
        <f t="shared" si="223"/>
        <v>3</v>
      </c>
      <c r="AT117" s="80">
        <f t="shared" si="224"/>
        <v>0</v>
      </c>
      <c r="AU117" s="80">
        <f t="shared" si="225"/>
        <v>0</v>
      </c>
      <c r="AV117" s="80">
        <f t="shared" si="226"/>
        <v>0</v>
      </c>
      <c r="AW117" s="80">
        <f t="shared" si="248"/>
        <v>3</v>
      </c>
      <c r="AY117">
        <v>0</v>
      </c>
      <c r="AZ117">
        <v>0</v>
      </c>
      <c r="BA117">
        <v>0</v>
      </c>
      <c r="BB117" t="s">
        <v>9</v>
      </c>
      <c r="BC117" s="164">
        <v>0</v>
      </c>
      <c r="BD117" s="164">
        <v>0</v>
      </c>
      <c r="BE117" s="164">
        <v>0</v>
      </c>
      <c r="BF117" s="164">
        <v>0</v>
      </c>
      <c r="BG117">
        <v>0</v>
      </c>
      <c r="BH117" t="e">
        <v>#DIV/0!</v>
      </c>
      <c r="BI117" t="e">
        <v>#DIV/0!</v>
      </c>
      <c r="BJ117"/>
      <c r="BK117">
        <v>0</v>
      </c>
      <c r="BL117">
        <v>0</v>
      </c>
      <c r="BM117">
        <v>0</v>
      </c>
      <c r="BN117">
        <v>0</v>
      </c>
      <c r="BO117">
        <v>0</v>
      </c>
      <c r="BP117" s="120">
        <v>6</v>
      </c>
      <c r="BQ117" t="s">
        <v>136</v>
      </c>
      <c r="BR117" t="s">
        <v>161</v>
      </c>
      <c r="BS117" t="s">
        <v>95</v>
      </c>
      <c r="BT117" t="s">
        <v>158</v>
      </c>
      <c r="BU117" s="164">
        <v>125</v>
      </c>
      <c r="BV117" s="164">
        <v>0</v>
      </c>
      <c r="BW117" s="164">
        <v>112</v>
      </c>
      <c r="BX117" s="164">
        <v>127</v>
      </c>
      <c r="BY117">
        <v>364</v>
      </c>
      <c r="BZ117">
        <v>40.444444444444443</v>
      </c>
      <c r="CA117">
        <v>53.444444444444443</v>
      </c>
      <c r="CB117"/>
      <c r="CC117">
        <v>3</v>
      </c>
      <c r="CD117">
        <v>0</v>
      </c>
      <c r="CE117">
        <v>3</v>
      </c>
      <c r="CF117">
        <v>3</v>
      </c>
      <c r="CG117">
        <v>9</v>
      </c>
    </row>
    <row r="118" spans="1:85" ht="18.95" customHeight="1" thickBot="1" x14ac:dyDescent="0.25">
      <c r="A118" s="152"/>
      <c r="B118" s="45"/>
      <c r="C118" s="45"/>
      <c r="D118" s="44"/>
      <c r="E118" s="40">
        <f t="shared" si="243"/>
        <v>0</v>
      </c>
      <c r="F118" s="49"/>
      <c r="G118" s="49"/>
      <c r="H118" s="49"/>
      <c r="I118" s="49"/>
      <c r="J118" s="17">
        <f t="shared" si="235"/>
        <v>0</v>
      </c>
      <c r="K118" s="14">
        <f t="shared" si="244"/>
        <v>0</v>
      </c>
      <c r="L118" s="49"/>
      <c r="M118" s="49"/>
      <c r="N118" s="49"/>
      <c r="O118" s="49"/>
      <c r="P118" s="17">
        <f t="shared" si="236"/>
        <v>0</v>
      </c>
      <c r="Q118" s="17">
        <f t="shared" si="237"/>
        <v>0</v>
      </c>
      <c r="R118" s="14">
        <f t="shared" si="245"/>
        <v>0</v>
      </c>
      <c r="S118" s="49"/>
      <c r="T118" s="49"/>
      <c r="U118" s="49"/>
      <c r="V118" s="49"/>
      <c r="W118" s="17">
        <f t="shared" si="238"/>
        <v>0</v>
      </c>
      <c r="X118" s="17">
        <f t="shared" si="239"/>
        <v>0</v>
      </c>
      <c r="Y118" s="14">
        <f t="shared" si="240"/>
        <v>0</v>
      </c>
      <c r="Z118" s="49"/>
      <c r="AA118" s="49"/>
      <c r="AB118" s="49"/>
      <c r="AC118" s="49"/>
      <c r="AD118" s="17">
        <f t="shared" si="241"/>
        <v>0</v>
      </c>
      <c r="AE118" s="17">
        <f>Q118+W118+AD118</f>
        <v>0</v>
      </c>
      <c r="AG118" s="251" t="str">
        <f t="shared" si="249"/>
        <v>E</v>
      </c>
      <c r="AH118" s="251" t="str">
        <f t="shared" si="246"/>
        <v>GUIBERT</v>
      </c>
      <c r="AI118" s="251" t="str">
        <f t="shared" si="246"/>
        <v>LAURENT</v>
      </c>
      <c r="AJ118" s="251" t="str">
        <f t="shared" si="250"/>
        <v>VILLEFRANCHE</v>
      </c>
      <c r="AK118" s="163">
        <f t="shared" si="251"/>
        <v>139</v>
      </c>
      <c r="AL118" s="163">
        <f t="shared" si="252"/>
        <v>0</v>
      </c>
      <c r="AM118" s="163">
        <f t="shared" si="253"/>
        <v>0</v>
      </c>
      <c r="AN118" s="163">
        <f t="shared" si="254"/>
        <v>0</v>
      </c>
      <c r="AO118" s="252">
        <f t="shared" si="255"/>
        <v>139</v>
      </c>
      <c r="AP118" s="253">
        <f t="shared" si="256"/>
        <v>46.333333333333336</v>
      </c>
      <c r="AQ118" s="81">
        <f t="shared" si="247"/>
        <v>46.333333333333336</v>
      </c>
      <c r="AR118" s="130"/>
      <c r="AS118" s="80">
        <f t="shared" si="223"/>
        <v>3</v>
      </c>
      <c r="AT118" s="80">
        <f t="shared" si="224"/>
        <v>0</v>
      </c>
      <c r="AU118" s="80">
        <f t="shared" si="225"/>
        <v>0</v>
      </c>
      <c r="AV118" s="80">
        <f t="shared" si="226"/>
        <v>0</v>
      </c>
      <c r="AW118" s="80">
        <f t="shared" si="248"/>
        <v>3</v>
      </c>
      <c r="AY118">
        <v>0</v>
      </c>
      <c r="AZ118">
        <v>0</v>
      </c>
      <c r="BA118">
        <v>0</v>
      </c>
      <c r="BB118" t="s">
        <v>9</v>
      </c>
      <c r="BC118" s="164">
        <v>0</v>
      </c>
      <c r="BD118" s="164">
        <v>0</v>
      </c>
      <c r="BE118" s="164">
        <v>0</v>
      </c>
      <c r="BF118" s="164">
        <v>0</v>
      </c>
      <c r="BG118">
        <v>0</v>
      </c>
      <c r="BH118" t="e">
        <v>#DIV/0!</v>
      </c>
      <c r="BI118" t="e">
        <v>#DIV/0!</v>
      </c>
      <c r="BJ118"/>
      <c r="BK118">
        <v>0</v>
      </c>
      <c r="BL118">
        <v>0</v>
      </c>
      <c r="BM118">
        <v>0</v>
      </c>
      <c r="BN118">
        <v>0</v>
      </c>
      <c r="BO118">
        <v>0</v>
      </c>
      <c r="BP118" s="120">
        <v>7</v>
      </c>
      <c r="BQ118" t="s">
        <v>136</v>
      </c>
      <c r="BR118" t="s">
        <v>108</v>
      </c>
      <c r="BS118" t="s">
        <v>90</v>
      </c>
      <c r="BT118" t="s">
        <v>61</v>
      </c>
      <c r="BU118" s="164">
        <v>0</v>
      </c>
      <c r="BV118" s="164">
        <v>109</v>
      </c>
      <c r="BW118" s="164">
        <v>107</v>
      </c>
      <c r="BX118" s="164">
        <v>111</v>
      </c>
      <c r="BY118">
        <v>327</v>
      </c>
      <c r="BZ118">
        <v>36.333333333333336</v>
      </c>
      <c r="CA118">
        <v>45.333333333333336</v>
      </c>
      <c r="CB118"/>
      <c r="CC118">
        <v>0</v>
      </c>
      <c r="CD118">
        <v>3</v>
      </c>
      <c r="CE118">
        <v>3</v>
      </c>
      <c r="CF118">
        <v>3</v>
      </c>
      <c r="CG118">
        <v>9</v>
      </c>
    </row>
    <row r="119" spans="1:85" ht="18.95" customHeight="1" thickBot="1" x14ac:dyDescent="0.25">
      <c r="A119" s="152"/>
      <c r="B119" s="45"/>
      <c r="C119" s="45"/>
      <c r="D119" s="44"/>
      <c r="E119" s="40">
        <f t="shared" si="243"/>
        <v>0</v>
      </c>
      <c r="F119" s="49"/>
      <c r="G119" s="49"/>
      <c r="H119" s="49"/>
      <c r="I119" s="49"/>
      <c r="J119" s="17">
        <f t="shared" si="235"/>
        <v>0</v>
      </c>
      <c r="K119" s="14">
        <f t="shared" si="244"/>
        <v>0</v>
      </c>
      <c r="L119" s="49"/>
      <c r="M119" s="49"/>
      <c r="N119" s="49"/>
      <c r="O119" s="49"/>
      <c r="P119" s="17">
        <f t="shared" si="236"/>
        <v>0</v>
      </c>
      <c r="Q119" s="17">
        <f t="shared" si="237"/>
        <v>0</v>
      </c>
      <c r="R119" s="14">
        <f t="shared" si="245"/>
        <v>0</v>
      </c>
      <c r="S119" s="49"/>
      <c r="T119" s="49"/>
      <c r="U119" s="49"/>
      <c r="V119" s="49"/>
      <c r="W119" s="17">
        <f t="shared" si="238"/>
        <v>0</v>
      </c>
      <c r="X119" s="17">
        <f t="shared" si="239"/>
        <v>0</v>
      </c>
      <c r="Y119" s="14">
        <f t="shared" si="240"/>
        <v>0</v>
      </c>
      <c r="Z119" s="49"/>
      <c r="AA119" s="49"/>
      <c r="AB119" s="49"/>
      <c r="AC119" s="49"/>
      <c r="AD119" s="17">
        <f t="shared" si="241"/>
        <v>0</v>
      </c>
      <c r="AE119" s="17">
        <f>Q119+W119+AD119</f>
        <v>0</v>
      </c>
      <c r="AG119" s="251" t="str">
        <f t="shared" si="249"/>
        <v>E</v>
      </c>
      <c r="AH119" s="251" t="str">
        <f t="shared" si="246"/>
        <v>FRAYSSE</v>
      </c>
      <c r="AI119" s="251" t="str">
        <f t="shared" si="246"/>
        <v>THIERRY</v>
      </c>
      <c r="AJ119" s="251" t="str">
        <f t="shared" si="250"/>
        <v>VILLEFRANCHE</v>
      </c>
      <c r="AK119" s="163">
        <f t="shared" si="251"/>
        <v>140</v>
      </c>
      <c r="AL119" s="163">
        <f t="shared" si="252"/>
        <v>125</v>
      </c>
      <c r="AM119" s="163">
        <f t="shared" si="253"/>
        <v>123</v>
      </c>
      <c r="AN119" s="163">
        <f t="shared" si="254"/>
        <v>126</v>
      </c>
      <c r="AO119" s="252">
        <f t="shared" si="255"/>
        <v>514</v>
      </c>
      <c r="AP119" s="253">
        <f t="shared" si="256"/>
        <v>42.833333333333336</v>
      </c>
      <c r="AQ119" s="81">
        <f t="shared" si="247"/>
        <v>42.833333333333336</v>
      </c>
      <c r="AR119" s="130"/>
      <c r="AS119" s="80">
        <f t="shared" si="223"/>
        <v>3</v>
      </c>
      <c r="AT119" s="80">
        <f t="shared" si="224"/>
        <v>3</v>
      </c>
      <c r="AU119" s="80">
        <f t="shared" si="225"/>
        <v>3</v>
      </c>
      <c r="AV119" s="80">
        <f t="shared" si="226"/>
        <v>3</v>
      </c>
      <c r="AW119" s="80">
        <f t="shared" si="248"/>
        <v>12</v>
      </c>
      <c r="AY119"/>
      <c r="AZ119"/>
      <c r="BA119"/>
      <c r="BB119"/>
      <c r="BC119" s="164"/>
      <c r="BD119" s="164"/>
      <c r="BE119" s="164"/>
      <c r="BF119" s="164"/>
      <c r="BG119"/>
      <c r="BH119"/>
      <c r="BI119"/>
      <c r="BJ119"/>
      <c r="BK119"/>
      <c r="BL119"/>
      <c r="BM119"/>
      <c r="BN119"/>
      <c r="BO119"/>
      <c r="BP119" s="120">
        <v>8</v>
      </c>
      <c r="BQ119" t="s">
        <v>136</v>
      </c>
      <c r="BR119" t="s">
        <v>192</v>
      </c>
      <c r="BS119" t="s">
        <v>172</v>
      </c>
      <c r="BT119" t="s">
        <v>10</v>
      </c>
      <c r="BU119" s="164">
        <v>108</v>
      </c>
      <c r="BV119" s="164">
        <v>108</v>
      </c>
      <c r="BW119" s="164">
        <v>0</v>
      </c>
      <c r="BX119" s="164">
        <v>107</v>
      </c>
      <c r="BY119">
        <v>323</v>
      </c>
      <c r="BZ119">
        <v>35.888888888888886</v>
      </c>
      <c r="CA119">
        <v>45.888888888888886</v>
      </c>
      <c r="CB119"/>
      <c r="CC119">
        <v>3</v>
      </c>
      <c r="CD119">
        <v>3</v>
      </c>
      <c r="CE119">
        <v>0</v>
      </c>
      <c r="CF119">
        <v>3</v>
      </c>
      <c r="CG119">
        <v>9</v>
      </c>
    </row>
    <row r="120" spans="1:85" ht="18.95" customHeight="1" thickBot="1" x14ac:dyDescent="0.25">
      <c r="A120" s="152"/>
      <c r="B120" s="45"/>
      <c r="C120" s="45"/>
      <c r="D120" s="44"/>
      <c r="E120" s="40">
        <f t="shared" si="243"/>
        <v>0</v>
      </c>
      <c r="F120" s="49"/>
      <c r="G120" s="49"/>
      <c r="H120" s="49"/>
      <c r="I120" s="49"/>
      <c r="J120" s="17">
        <f t="shared" si="235"/>
        <v>0</v>
      </c>
      <c r="K120" s="14">
        <f t="shared" si="244"/>
        <v>0</v>
      </c>
      <c r="L120" s="49"/>
      <c r="M120" s="49"/>
      <c r="N120" s="49"/>
      <c r="O120" s="49"/>
      <c r="P120" s="17">
        <f t="shared" si="236"/>
        <v>0</v>
      </c>
      <c r="Q120" s="17">
        <f t="shared" si="237"/>
        <v>0</v>
      </c>
      <c r="R120" s="14">
        <f t="shared" si="245"/>
        <v>0</v>
      </c>
      <c r="S120" s="49"/>
      <c r="T120" s="49"/>
      <c r="U120" s="49"/>
      <c r="V120" s="49"/>
      <c r="W120" s="17">
        <f t="shared" si="238"/>
        <v>0</v>
      </c>
      <c r="X120" s="17">
        <f t="shared" si="239"/>
        <v>0</v>
      </c>
      <c r="Y120" s="14">
        <f t="shared" si="240"/>
        <v>0</v>
      </c>
      <c r="Z120" s="49"/>
      <c r="AA120" s="49"/>
      <c r="AB120" s="49"/>
      <c r="AC120" s="49"/>
      <c r="AD120" s="17">
        <f t="shared" si="241"/>
        <v>0</v>
      </c>
      <c r="AE120" s="17">
        <f>Q120+W120+AD120</f>
        <v>0</v>
      </c>
      <c r="AG120" s="251" t="str">
        <f t="shared" si="249"/>
        <v>F</v>
      </c>
      <c r="AH120" s="251" t="str">
        <f t="shared" si="246"/>
        <v>HILLION</v>
      </c>
      <c r="AI120" s="251" t="str">
        <f t="shared" si="246"/>
        <v>SANDRINE</v>
      </c>
      <c r="AJ120" s="251" t="str">
        <f t="shared" si="250"/>
        <v>VILLEFRANCHE</v>
      </c>
      <c r="AK120" s="163">
        <f t="shared" si="251"/>
        <v>0</v>
      </c>
      <c r="AL120" s="163">
        <f t="shared" si="252"/>
        <v>115</v>
      </c>
      <c r="AM120" s="163">
        <f t="shared" si="253"/>
        <v>0</v>
      </c>
      <c r="AN120" s="163">
        <f t="shared" si="254"/>
        <v>129</v>
      </c>
      <c r="AO120" s="252">
        <f t="shared" si="255"/>
        <v>244</v>
      </c>
      <c r="AP120" s="253">
        <f t="shared" si="256"/>
        <v>40.666666666666664</v>
      </c>
      <c r="AQ120" s="81">
        <f t="shared" si="247"/>
        <v>51.666666666666664</v>
      </c>
      <c r="AR120" s="130"/>
      <c r="AS120" s="80">
        <f t="shared" si="223"/>
        <v>0</v>
      </c>
      <c r="AT120" s="80">
        <f t="shared" si="224"/>
        <v>3</v>
      </c>
      <c r="AU120" s="80">
        <f t="shared" si="225"/>
        <v>0</v>
      </c>
      <c r="AV120" s="80">
        <f t="shared" si="226"/>
        <v>3</v>
      </c>
      <c r="AW120" s="80">
        <f t="shared" si="248"/>
        <v>6</v>
      </c>
      <c r="AY120"/>
      <c r="AZ120"/>
      <c r="BA120"/>
      <c r="BB120"/>
      <c r="BC120" s="164"/>
      <c r="BD120" s="164"/>
      <c r="BE120" s="164"/>
      <c r="BF120" s="164"/>
      <c r="BG120"/>
      <c r="BH120"/>
      <c r="BI120"/>
      <c r="BJ120"/>
      <c r="BK120"/>
      <c r="BL120"/>
      <c r="BM120"/>
      <c r="BN120"/>
      <c r="BO120"/>
      <c r="BP120" s="120">
        <v>9</v>
      </c>
      <c r="BQ120" t="s">
        <v>136</v>
      </c>
      <c r="BR120" t="s">
        <v>196</v>
      </c>
      <c r="BS120" t="s">
        <v>163</v>
      </c>
      <c r="BT120" t="s">
        <v>61</v>
      </c>
      <c r="BU120" s="164">
        <v>98</v>
      </c>
      <c r="BV120" s="164">
        <v>99</v>
      </c>
      <c r="BW120" s="164">
        <v>0</v>
      </c>
      <c r="BX120" s="164">
        <v>114</v>
      </c>
      <c r="BY120">
        <v>311</v>
      </c>
      <c r="BZ120">
        <v>34.555555555555557</v>
      </c>
      <c r="CA120">
        <v>48.555555555555557</v>
      </c>
      <c r="CB120"/>
      <c r="CC120">
        <v>3</v>
      </c>
      <c r="CD120">
        <v>3</v>
      </c>
      <c r="CE120">
        <v>0</v>
      </c>
      <c r="CF120">
        <v>3</v>
      </c>
      <c r="CG120">
        <v>9</v>
      </c>
    </row>
    <row r="121" spans="1:85" ht="18.95" customHeight="1" thickBot="1" x14ac:dyDescent="0.25">
      <c r="A121" s="152"/>
      <c r="B121" s="125"/>
      <c r="C121" s="125"/>
      <c r="D121" s="44"/>
      <c r="E121" s="40">
        <f t="shared" si="243"/>
        <v>0</v>
      </c>
      <c r="F121" s="127"/>
      <c r="G121" s="127"/>
      <c r="H121" s="127"/>
      <c r="I121" s="127"/>
      <c r="J121" s="17">
        <f t="shared" si="235"/>
        <v>0</v>
      </c>
      <c r="K121" s="14">
        <f t="shared" si="244"/>
        <v>0</v>
      </c>
      <c r="L121" s="127"/>
      <c r="M121" s="127"/>
      <c r="N121" s="127"/>
      <c r="O121" s="127"/>
      <c r="P121" s="17">
        <f t="shared" si="236"/>
        <v>0</v>
      </c>
      <c r="Q121" s="17">
        <f t="shared" si="237"/>
        <v>0</v>
      </c>
      <c r="R121" s="14">
        <f t="shared" si="245"/>
        <v>0</v>
      </c>
      <c r="S121" s="127"/>
      <c r="T121" s="127"/>
      <c r="U121" s="127"/>
      <c r="V121" s="127"/>
      <c r="W121" s="17">
        <f t="shared" si="238"/>
        <v>0</v>
      </c>
      <c r="X121" s="17">
        <f t="shared" si="239"/>
        <v>0</v>
      </c>
      <c r="Y121" s="14">
        <f t="shared" si="240"/>
        <v>0</v>
      </c>
      <c r="Z121" s="127"/>
      <c r="AA121" s="127"/>
      <c r="AB121" s="127"/>
      <c r="AC121" s="127"/>
      <c r="AD121" s="17">
        <f t="shared" si="241"/>
        <v>0</v>
      </c>
      <c r="AE121" s="17">
        <f>Q121+W121+AD121</f>
        <v>0</v>
      </c>
      <c r="AG121" s="251" t="str">
        <f t="shared" si="249"/>
        <v>E</v>
      </c>
      <c r="AH121" s="251" t="str">
        <f t="shared" si="246"/>
        <v>BOUSQUET</v>
      </c>
      <c r="AI121" s="251" t="str">
        <f t="shared" si="246"/>
        <v>DIDIER</v>
      </c>
      <c r="AJ121" s="251" t="str">
        <f t="shared" si="250"/>
        <v>VILLEFRANCHE</v>
      </c>
      <c r="AK121" s="163">
        <f t="shared" si="251"/>
        <v>0</v>
      </c>
      <c r="AL121" s="163">
        <f t="shared" si="252"/>
        <v>144</v>
      </c>
      <c r="AM121" s="163">
        <f t="shared" si="253"/>
        <v>0</v>
      </c>
      <c r="AN121" s="163">
        <f t="shared" si="254"/>
        <v>0</v>
      </c>
      <c r="AO121" s="252">
        <f t="shared" si="255"/>
        <v>144</v>
      </c>
      <c r="AP121" s="253">
        <f t="shared" si="256"/>
        <v>48</v>
      </c>
      <c r="AQ121" s="81">
        <f t="shared" si="247"/>
        <v>49</v>
      </c>
      <c r="AR121" s="130"/>
      <c r="AS121" s="80">
        <f t="shared" si="223"/>
        <v>0</v>
      </c>
      <c r="AT121" s="80">
        <f t="shared" si="224"/>
        <v>3</v>
      </c>
      <c r="AU121" s="80">
        <f t="shared" si="225"/>
        <v>0</v>
      </c>
      <c r="AV121" s="80">
        <f t="shared" si="226"/>
        <v>0</v>
      </c>
      <c r="AW121" s="80">
        <f t="shared" si="248"/>
        <v>3</v>
      </c>
      <c r="AY121"/>
      <c r="AZ121"/>
      <c r="BA121"/>
      <c r="BB121"/>
      <c r="BC121" s="164"/>
      <c r="BD121" s="164"/>
      <c r="BE121" s="164"/>
      <c r="BF121" s="164"/>
      <c r="BG121"/>
      <c r="BH121"/>
      <c r="BI121"/>
      <c r="BJ121"/>
      <c r="BK121"/>
      <c r="BL121"/>
      <c r="BM121"/>
      <c r="BN121"/>
      <c r="BO121"/>
      <c r="BP121" s="120">
        <v>10</v>
      </c>
      <c r="BQ121" t="s">
        <v>136</v>
      </c>
      <c r="BR121" t="s">
        <v>205</v>
      </c>
      <c r="BS121" t="s">
        <v>130</v>
      </c>
      <c r="BT121" t="s">
        <v>56</v>
      </c>
      <c r="BU121" s="164">
        <v>107</v>
      </c>
      <c r="BV121" s="164">
        <v>109</v>
      </c>
      <c r="BW121" s="164">
        <v>93</v>
      </c>
      <c r="BX121" s="164">
        <v>0</v>
      </c>
      <c r="BY121">
        <v>309</v>
      </c>
      <c r="BZ121">
        <v>34.333333333333336</v>
      </c>
      <c r="CA121">
        <v>45.333333333333336</v>
      </c>
      <c r="CB121"/>
      <c r="CC121">
        <v>3</v>
      </c>
      <c r="CD121">
        <v>3</v>
      </c>
      <c r="CE121">
        <v>3</v>
      </c>
      <c r="CF121">
        <v>0</v>
      </c>
      <c r="CG121">
        <v>9</v>
      </c>
    </row>
    <row r="122" spans="1:85" ht="18.95" customHeight="1" thickBot="1" x14ac:dyDescent="0.25">
      <c r="A122" s="154"/>
      <c r="B122" s="47"/>
      <c r="C122" s="47"/>
      <c r="D122" s="46"/>
      <c r="E122" s="41">
        <f t="shared" si="243"/>
        <v>0</v>
      </c>
      <c r="F122" s="50"/>
      <c r="G122" s="50"/>
      <c r="H122" s="50"/>
      <c r="I122" s="50"/>
      <c r="J122" s="17">
        <f t="shared" si="235"/>
        <v>0</v>
      </c>
      <c r="K122" s="18">
        <f t="shared" si="244"/>
        <v>0</v>
      </c>
      <c r="L122" s="50"/>
      <c r="M122" s="50"/>
      <c r="N122" s="50"/>
      <c r="O122" s="50"/>
      <c r="P122" s="17">
        <f t="shared" si="236"/>
        <v>0</v>
      </c>
      <c r="Q122" s="17">
        <f t="shared" si="237"/>
        <v>0</v>
      </c>
      <c r="R122" s="18">
        <f t="shared" si="245"/>
        <v>0</v>
      </c>
      <c r="S122" s="50"/>
      <c r="T122" s="50"/>
      <c r="U122" s="50"/>
      <c r="V122" s="50"/>
      <c r="W122" s="17">
        <f t="shared" si="238"/>
        <v>0</v>
      </c>
      <c r="X122" s="17">
        <f t="shared" si="239"/>
        <v>0</v>
      </c>
      <c r="Y122" s="18">
        <f t="shared" si="240"/>
        <v>0</v>
      </c>
      <c r="Z122" s="50"/>
      <c r="AA122" s="50"/>
      <c r="AB122" s="50"/>
      <c r="AC122" s="50"/>
      <c r="AD122" s="128">
        <f t="shared" si="241"/>
        <v>0</v>
      </c>
      <c r="AE122" s="128">
        <f>Q122+W122+AD122</f>
        <v>0</v>
      </c>
      <c r="AG122" s="251" t="str">
        <f t="shared" si="249"/>
        <v>E</v>
      </c>
      <c r="AH122" s="251" t="str">
        <f t="shared" si="246"/>
        <v>DELTORT</v>
      </c>
      <c r="AI122" s="251" t="str">
        <f t="shared" si="246"/>
        <v>REGIS</v>
      </c>
      <c r="AJ122" s="251" t="str">
        <f t="shared" si="250"/>
        <v>VILLEFRANCHE</v>
      </c>
      <c r="AK122" s="163">
        <f t="shared" si="251"/>
        <v>0</v>
      </c>
      <c r="AL122" s="163">
        <f t="shared" si="252"/>
        <v>137</v>
      </c>
      <c r="AM122" s="163">
        <f t="shared" si="253"/>
        <v>141</v>
      </c>
      <c r="AN122" s="163">
        <f t="shared" si="254"/>
        <v>137</v>
      </c>
      <c r="AO122" s="252">
        <f t="shared" si="255"/>
        <v>415</v>
      </c>
      <c r="AP122" s="253">
        <f t="shared" si="256"/>
        <v>46.111111111111114</v>
      </c>
      <c r="AQ122" s="81">
        <f t="shared" si="247"/>
        <v>48.111111111111114</v>
      </c>
      <c r="AR122" s="130"/>
      <c r="AS122" s="80">
        <f t="shared" si="223"/>
        <v>0</v>
      </c>
      <c r="AT122" s="80">
        <f t="shared" si="224"/>
        <v>3</v>
      </c>
      <c r="AU122" s="80">
        <f t="shared" si="225"/>
        <v>3</v>
      </c>
      <c r="AV122" s="80">
        <f t="shared" si="226"/>
        <v>3</v>
      </c>
      <c r="AW122" s="80">
        <f t="shared" si="248"/>
        <v>9</v>
      </c>
      <c r="AY122"/>
      <c r="AZ122"/>
      <c r="BA122"/>
      <c r="BB122"/>
      <c r="BC122" s="164"/>
      <c r="BD122" s="164"/>
      <c r="BE122" s="164"/>
      <c r="BF122" s="164"/>
      <c r="BG122"/>
      <c r="BH122"/>
      <c r="BI122"/>
      <c r="BJ122"/>
      <c r="BK122"/>
      <c r="BL122"/>
      <c r="BM122"/>
      <c r="BN122"/>
      <c r="BO122"/>
      <c r="BP122" s="120">
        <v>11</v>
      </c>
      <c r="BQ122" t="s">
        <v>136</v>
      </c>
      <c r="BR122" t="s">
        <v>215</v>
      </c>
      <c r="BS122" t="s">
        <v>216</v>
      </c>
      <c r="BT122" t="s">
        <v>55</v>
      </c>
      <c r="BU122" s="164">
        <v>0</v>
      </c>
      <c r="BV122" s="164">
        <v>0</v>
      </c>
      <c r="BW122" s="164">
        <v>118</v>
      </c>
      <c r="BX122" s="164">
        <v>130</v>
      </c>
      <c r="BY122">
        <v>248</v>
      </c>
      <c r="BZ122">
        <v>41.333333333333336</v>
      </c>
      <c r="CA122">
        <v>48.333333333333336</v>
      </c>
      <c r="CB122"/>
      <c r="CC122">
        <v>0</v>
      </c>
      <c r="CD122">
        <v>0</v>
      </c>
      <c r="CE122">
        <v>3</v>
      </c>
      <c r="CF122">
        <v>3</v>
      </c>
      <c r="CG122">
        <v>6</v>
      </c>
    </row>
    <row r="123" spans="1:85" ht="18.95" customHeight="1" thickTop="1" thickBot="1" x14ac:dyDescent="0.25">
      <c r="A123" s="30" t="s">
        <v>57</v>
      </c>
      <c r="B123" s="17"/>
      <c r="C123" s="20"/>
      <c r="D123" s="8">
        <v>0</v>
      </c>
      <c r="E123" s="132">
        <f>SUM(E114:E122)</f>
        <v>54</v>
      </c>
      <c r="F123" s="16">
        <f>SUM(F114:F122)</f>
        <v>174</v>
      </c>
      <c r="G123" s="147">
        <f>SUM(G114:G122)</f>
        <v>166</v>
      </c>
      <c r="H123" s="8">
        <f>SUM(H114:H122)</f>
        <v>172</v>
      </c>
      <c r="I123" s="17">
        <f>I114+I115+I116+I117+I118+I119+I121+I122</f>
        <v>0</v>
      </c>
      <c r="J123" s="16" t="s">
        <v>52</v>
      </c>
      <c r="K123" s="149">
        <f>SUM(K114:K122)</f>
        <v>54</v>
      </c>
      <c r="L123" s="16">
        <f>SUM(L114:L122)</f>
        <v>152</v>
      </c>
      <c r="M123" s="147">
        <f>SUM(M114:M122)</f>
        <v>178</v>
      </c>
      <c r="N123" s="147">
        <f>SUM(N114:N122)</f>
        <v>177</v>
      </c>
      <c r="O123" s="16">
        <f>O114+O115+O116+O117+O118+O119+O121+O122</f>
        <v>0</v>
      </c>
      <c r="P123" s="16"/>
      <c r="Q123" s="16"/>
      <c r="R123" s="149">
        <f>SUM(R114:R122)</f>
        <v>54</v>
      </c>
      <c r="S123" s="16">
        <f>SUM(S114:S122)</f>
        <v>178</v>
      </c>
      <c r="T123" s="147">
        <f>SUM(T114:T122)</f>
        <v>173</v>
      </c>
      <c r="U123" s="147">
        <f>SUM(U114:U122)</f>
        <v>167</v>
      </c>
      <c r="V123" s="16">
        <f>V114+V115+V116+V117+V118+V119+V121+V122</f>
        <v>0</v>
      </c>
      <c r="W123" s="16"/>
      <c r="X123" s="16"/>
      <c r="Y123" s="149">
        <f>SUM(Y114:Y122)</f>
        <v>54</v>
      </c>
      <c r="Z123" s="16">
        <f>SUM(Z114:Z122)</f>
        <v>188</v>
      </c>
      <c r="AA123" s="147">
        <f>SUM(AA114:AA122)</f>
        <v>177</v>
      </c>
      <c r="AB123" s="147">
        <f>SUM(AB114:AB122)</f>
        <v>187</v>
      </c>
      <c r="AC123" s="17">
        <f>AC114+AC115+AC116+AC117+AC118+AC119+AC120+AC122</f>
        <v>0</v>
      </c>
      <c r="AD123" s="16"/>
      <c r="AE123" s="16"/>
      <c r="AG123" s="251" t="str">
        <f t="shared" si="249"/>
        <v>E</v>
      </c>
      <c r="AH123" s="251" t="str">
        <f t="shared" si="246"/>
        <v>COLINET</v>
      </c>
      <c r="AI123" s="251" t="str">
        <f t="shared" si="246"/>
        <v>ERIC</v>
      </c>
      <c r="AJ123" s="251" t="str">
        <f t="shared" si="250"/>
        <v>VILLEFRANCHE</v>
      </c>
      <c r="AK123" s="163">
        <f t="shared" si="251"/>
        <v>0</v>
      </c>
      <c r="AL123" s="163">
        <f t="shared" si="252"/>
        <v>0</v>
      </c>
      <c r="AM123" s="163">
        <f t="shared" si="253"/>
        <v>127</v>
      </c>
      <c r="AN123" s="163">
        <f t="shared" si="254"/>
        <v>0</v>
      </c>
      <c r="AO123" s="252">
        <f t="shared" si="255"/>
        <v>127</v>
      </c>
      <c r="AP123" s="253">
        <f t="shared" si="256"/>
        <v>42.333333333333336</v>
      </c>
      <c r="AQ123" s="81">
        <f t="shared" si="247"/>
        <v>45.333333333333336</v>
      </c>
      <c r="AR123" s="130"/>
      <c r="AS123" s="80">
        <f t="shared" si="223"/>
        <v>0</v>
      </c>
      <c r="AT123" s="80">
        <f t="shared" si="224"/>
        <v>0</v>
      </c>
      <c r="AU123" s="80">
        <f t="shared" si="225"/>
        <v>3</v>
      </c>
      <c r="AV123" s="80">
        <f t="shared" si="226"/>
        <v>0</v>
      </c>
      <c r="AW123" s="80">
        <f t="shared" si="248"/>
        <v>3</v>
      </c>
      <c r="AY123"/>
      <c r="AZ123"/>
      <c r="BA123"/>
      <c r="BB123"/>
      <c r="BC123" s="164"/>
      <c r="BD123" s="164"/>
      <c r="BE123" s="164"/>
      <c r="BF123" s="164"/>
      <c r="BG123"/>
      <c r="BH123"/>
      <c r="BI123"/>
      <c r="BJ123"/>
      <c r="BK123"/>
      <c r="BL123"/>
      <c r="BM123"/>
      <c r="BN123"/>
      <c r="BO123"/>
      <c r="BP123" s="120">
        <v>12</v>
      </c>
      <c r="BQ123" t="s">
        <v>136</v>
      </c>
      <c r="BR123" t="s">
        <v>201</v>
      </c>
      <c r="BS123" t="s">
        <v>202</v>
      </c>
      <c r="BT123" t="s">
        <v>56</v>
      </c>
      <c r="BU123" s="164">
        <v>116</v>
      </c>
      <c r="BV123" s="164">
        <v>0</v>
      </c>
      <c r="BW123" s="164">
        <v>105</v>
      </c>
      <c r="BX123" s="164">
        <v>0</v>
      </c>
      <c r="BY123">
        <v>221</v>
      </c>
      <c r="BZ123">
        <v>36.833333333333336</v>
      </c>
      <c r="CA123">
        <v>45.833333333333336</v>
      </c>
      <c r="CB123"/>
      <c r="CC123">
        <v>3</v>
      </c>
      <c r="CD123">
        <v>0</v>
      </c>
      <c r="CE123">
        <v>3</v>
      </c>
      <c r="CF123">
        <v>0</v>
      </c>
      <c r="CG123">
        <v>6</v>
      </c>
    </row>
    <row r="124" spans="1:85" ht="18.95" customHeight="1" thickBot="1" x14ac:dyDescent="0.25">
      <c r="A124" s="31" t="s">
        <v>60</v>
      </c>
      <c r="B124" s="7"/>
      <c r="C124" s="7"/>
      <c r="D124" s="7"/>
      <c r="E124" s="7"/>
      <c r="F124" s="7"/>
      <c r="G124" s="7"/>
      <c r="H124" s="33">
        <f>SUM(J114:J120)/($H$4*4)</f>
        <v>42.666666666666664</v>
      </c>
      <c r="I124" s="34"/>
      <c r="J124" s="17">
        <f>F123+G123+H123+I123</f>
        <v>512</v>
      </c>
      <c r="K124" s="38"/>
      <c r="L124" s="21"/>
      <c r="M124" s="33">
        <f>SUM(P114:P122)/($N$4*4)</f>
        <v>42.25</v>
      </c>
      <c r="N124" s="35"/>
      <c r="O124" s="35"/>
      <c r="P124" s="17">
        <f>SUM(L123:O123)</f>
        <v>507</v>
      </c>
      <c r="Q124" s="7"/>
      <c r="R124" s="6"/>
      <c r="S124" s="7"/>
      <c r="T124" s="7"/>
      <c r="U124" s="33">
        <f>SUM(W114:W122)/($U$4*4)</f>
        <v>43.166666666666664</v>
      </c>
      <c r="V124" s="28"/>
      <c r="W124" s="17">
        <f>SUM(S123:V123)</f>
        <v>518</v>
      </c>
      <c r="X124" s="17"/>
      <c r="Y124" s="6"/>
      <c r="Z124" s="7"/>
      <c r="AA124" s="7"/>
      <c r="AB124" s="33">
        <f>SUM(AD114:AD122)/($U$4*4)</f>
        <v>46</v>
      </c>
      <c r="AC124" s="28"/>
      <c r="AD124" s="17">
        <f>SUM(Z123:AC123)</f>
        <v>552</v>
      </c>
      <c r="AE124" s="17"/>
      <c r="AG124" s="251">
        <f>A243</f>
        <v>0</v>
      </c>
      <c r="AH124" s="251">
        <f>B243</f>
        <v>0</v>
      </c>
      <c r="AI124" s="251">
        <f>C243</f>
        <v>0</v>
      </c>
      <c r="AJ124" s="251" t="str">
        <f t="shared" si="250"/>
        <v>VILLEFRANCHE</v>
      </c>
      <c r="AK124" s="163">
        <f>J243</f>
        <v>0</v>
      </c>
      <c r="AL124" s="163">
        <f>P243</f>
        <v>0</v>
      </c>
      <c r="AM124" s="163">
        <f>W243</f>
        <v>0</v>
      </c>
      <c r="AN124" s="163">
        <f>AD243</f>
        <v>0</v>
      </c>
      <c r="AO124" s="252">
        <f t="shared" si="255"/>
        <v>0</v>
      </c>
      <c r="AP124" s="253" t="e">
        <f t="shared" si="256"/>
        <v>#DIV/0!</v>
      </c>
      <c r="AQ124" s="81" t="e">
        <f>AP124+D243</f>
        <v>#DIV/0!</v>
      </c>
      <c r="AR124" s="130"/>
      <c r="AS124" s="80">
        <f t="shared" si="223"/>
        <v>0</v>
      </c>
      <c r="AT124" s="80">
        <f t="shared" si="224"/>
        <v>0</v>
      </c>
      <c r="AU124" s="80">
        <f t="shared" si="225"/>
        <v>0</v>
      </c>
      <c r="AV124" s="80">
        <f t="shared" si="226"/>
        <v>0</v>
      </c>
      <c r="AW124" s="80">
        <f t="shared" si="248"/>
        <v>0</v>
      </c>
      <c r="AY124"/>
      <c r="AZ124"/>
      <c r="BA124"/>
      <c r="BB124"/>
      <c r="BC124" s="164"/>
      <c r="BD124" s="164"/>
      <c r="BE124" s="164"/>
      <c r="BF124" s="164"/>
      <c r="BG124"/>
      <c r="BH124"/>
      <c r="BI124"/>
      <c r="BJ124"/>
      <c r="BK124"/>
      <c r="BL124"/>
      <c r="BM124"/>
      <c r="BN124"/>
      <c r="BO124"/>
      <c r="BP124" s="120">
        <v>13</v>
      </c>
      <c r="BQ124" t="s">
        <v>136</v>
      </c>
      <c r="BR124" t="s">
        <v>111</v>
      </c>
      <c r="BS124" t="s">
        <v>112</v>
      </c>
      <c r="BT124" t="s">
        <v>9</v>
      </c>
      <c r="BU124" s="164">
        <v>0</v>
      </c>
      <c r="BV124" s="164">
        <v>112</v>
      </c>
      <c r="BW124" s="164">
        <v>0</v>
      </c>
      <c r="BX124" s="164">
        <v>109</v>
      </c>
      <c r="BY124">
        <v>221</v>
      </c>
      <c r="BZ124">
        <v>36.833333333333336</v>
      </c>
      <c r="CA124">
        <v>46.833333333333336</v>
      </c>
      <c r="CB124"/>
      <c r="CC124">
        <v>0</v>
      </c>
      <c r="CD124">
        <v>3</v>
      </c>
      <c r="CE124">
        <v>0</v>
      </c>
      <c r="CF124">
        <v>3</v>
      </c>
      <c r="CG124">
        <v>6</v>
      </c>
    </row>
    <row r="125" spans="1:85" ht="18.95" customHeight="1" thickTop="1" thickBot="1" x14ac:dyDescent="0.25">
      <c r="A125" s="31" t="s">
        <v>59</v>
      </c>
      <c r="B125" s="7"/>
      <c r="C125" s="7"/>
      <c r="D125" s="7"/>
      <c r="E125" s="7"/>
      <c r="F125" s="7"/>
      <c r="G125" s="7"/>
      <c r="H125" s="32" t="s">
        <v>15</v>
      </c>
      <c r="I125" s="4"/>
      <c r="J125" s="5">
        <f>J124+E123</f>
        <v>566</v>
      </c>
      <c r="K125" s="22"/>
      <c r="L125" s="7"/>
      <c r="M125" s="7"/>
      <c r="N125" s="7"/>
      <c r="O125" s="32" t="s">
        <v>15</v>
      </c>
      <c r="P125" s="23"/>
      <c r="Q125" s="5">
        <f>P124+K123</f>
        <v>561</v>
      </c>
      <c r="R125" s="6"/>
      <c r="S125" s="7"/>
      <c r="T125" s="7"/>
      <c r="U125" s="7"/>
      <c r="V125" s="32" t="s">
        <v>15</v>
      </c>
      <c r="W125" s="4"/>
      <c r="X125" s="5">
        <f>R123+W124</f>
        <v>572</v>
      </c>
      <c r="Y125" s="6"/>
      <c r="Z125" s="7"/>
      <c r="AA125" s="7"/>
      <c r="AB125" s="7"/>
      <c r="AC125" s="32" t="s">
        <v>15</v>
      </c>
      <c r="AD125" s="4"/>
      <c r="AE125" s="5">
        <f>Y123+AD124</f>
        <v>606</v>
      </c>
      <c r="BP125" s="120">
        <v>14</v>
      </c>
      <c r="BQ125" t="s">
        <v>136</v>
      </c>
      <c r="BR125" t="s">
        <v>115</v>
      </c>
      <c r="BS125" t="s">
        <v>126</v>
      </c>
      <c r="BT125" t="s">
        <v>9</v>
      </c>
      <c r="BU125" s="164">
        <v>116</v>
      </c>
      <c r="BV125" s="164">
        <v>98</v>
      </c>
      <c r="BW125" s="164">
        <v>0</v>
      </c>
      <c r="BX125" s="164">
        <v>0</v>
      </c>
      <c r="BY125">
        <v>214</v>
      </c>
      <c r="BZ125">
        <v>35.666666666666664</v>
      </c>
      <c r="CA125">
        <v>44.666666666666664</v>
      </c>
      <c r="CB125"/>
      <c r="CC125">
        <v>3</v>
      </c>
      <c r="CD125">
        <v>3</v>
      </c>
      <c r="CE125">
        <v>0</v>
      </c>
      <c r="CF125">
        <v>0</v>
      </c>
      <c r="CG125">
        <v>6</v>
      </c>
    </row>
    <row r="126" spans="1:85" ht="18.95" customHeight="1" thickTop="1" thickBot="1" x14ac:dyDescent="0.25">
      <c r="A126" s="56" t="s">
        <v>27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32" t="s">
        <v>15</v>
      </c>
      <c r="P126" s="4"/>
      <c r="Q126" s="5">
        <f>(J125+Q125)</f>
        <v>1127</v>
      </c>
      <c r="R126" s="58"/>
      <c r="S126" s="57"/>
      <c r="T126" s="57"/>
      <c r="U126" s="57" t="s">
        <v>52</v>
      </c>
      <c r="V126" s="32" t="s">
        <v>15</v>
      </c>
      <c r="W126" s="4"/>
      <c r="X126" s="5">
        <f>J125+Q125+X125</f>
        <v>1699</v>
      </c>
      <c r="Y126" s="58"/>
      <c r="Z126" s="57"/>
      <c r="AA126" s="57"/>
      <c r="AB126" s="57" t="s">
        <v>52</v>
      </c>
      <c r="AC126" s="32" t="s">
        <v>15</v>
      </c>
      <c r="AD126" s="4"/>
      <c r="AE126" s="5">
        <f>J125+Q125+X125+AE125</f>
        <v>2305</v>
      </c>
      <c r="BH126" s="162"/>
      <c r="BI126" s="166"/>
      <c r="BP126" s="120">
        <v>15</v>
      </c>
      <c r="BQ126" t="s">
        <v>136</v>
      </c>
      <c r="BR126" t="s">
        <v>173</v>
      </c>
      <c r="BS126" t="s">
        <v>126</v>
      </c>
      <c r="BT126" t="s">
        <v>53</v>
      </c>
      <c r="BU126" s="164">
        <v>114</v>
      </c>
      <c r="BV126" s="164">
        <v>0</v>
      </c>
      <c r="BW126" s="164">
        <v>0</v>
      </c>
      <c r="BX126" s="164">
        <v>0</v>
      </c>
      <c r="BY126">
        <v>114</v>
      </c>
      <c r="BZ126">
        <v>38</v>
      </c>
      <c r="CA126">
        <v>51</v>
      </c>
      <c r="CB126"/>
      <c r="CC126">
        <v>3</v>
      </c>
      <c r="CD126">
        <v>0</v>
      </c>
      <c r="CE126">
        <v>0</v>
      </c>
      <c r="CF126">
        <v>0</v>
      </c>
      <c r="CG126">
        <v>3</v>
      </c>
    </row>
    <row r="127" spans="1:85" ht="18.95" customHeight="1" thickTop="1" thickBot="1" x14ac:dyDescent="0.25">
      <c r="A127" s="60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61"/>
      <c r="P127" s="59"/>
      <c r="Q127" s="59"/>
      <c r="R127" s="59"/>
      <c r="S127" s="59"/>
      <c r="T127" s="59"/>
      <c r="U127" s="59"/>
      <c r="V127" s="61"/>
      <c r="W127" s="59"/>
      <c r="X127" s="59"/>
      <c r="Y127" s="59"/>
      <c r="Z127" s="59"/>
      <c r="AA127" s="59"/>
      <c r="AB127" s="59"/>
      <c r="AC127" s="61"/>
      <c r="AD127" s="59"/>
      <c r="AE127" s="59"/>
      <c r="BH127" s="162"/>
      <c r="BI127" s="166"/>
      <c r="BP127" s="120">
        <v>16</v>
      </c>
      <c r="BQ127" s="64" t="s">
        <v>136</v>
      </c>
      <c r="BR127" s="64" t="s">
        <v>185</v>
      </c>
      <c r="BS127" s="64" t="s">
        <v>186</v>
      </c>
      <c r="BT127" s="64" t="s">
        <v>53</v>
      </c>
      <c r="BU127" s="162">
        <v>101</v>
      </c>
      <c r="BV127" s="162">
        <v>0</v>
      </c>
      <c r="BW127" s="162">
        <v>0</v>
      </c>
      <c r="BX127" s="162">
        <v>0</v>
      </c>
      <c r="BY127" s="162">
        <v>101</v>
      </c>
      <c r="BZ127" s="166">
        <v>33.666666666666664</v>
      </c>
      <c r="CA127" s="162">
        <v>43.666666666666664</v>
      </c>
      <c r="CC127" s="64">
        <v>3</v>
      </c>
      <c r="CD127" s="64">
        <v>0</v>
      </c>
      <c r="CE127" s="64">
        <v>0</v>
      </c>
      <c r="CF127" s="64">
        <v>0</v>
      </c>
      <c r="CG127" s="64">
        <v>3</v>
      </c>
    </row>
    <row r="128" spans="1:85" ht="18.95" customHeight="1" thickBot="1" x14ac:dyDescent="0.25">
      <c r="BH128" s="162"/>
      <c r="BI128" s="166"/>
      <c r="BP128" s="120">
        <v>17</v>
      </c>
      <c r="BQ128" s="262"/>
      <c r="BR128" s="130"/>
      <c r="BS128" s="130"/>
      <c r="BT128" s="130"/>
      <c r="BU128" s="163"/>
      <c r="BV128" s="163">
        <v>0</v>
      </c>
      <c r="BW128" s="163">
        <v>0</v>
      </c>
      <c r="BX128" s="163">
        <v>0</v>
      </c>
      <c r="BY128" s="163"/>
      <c r="BZ128" s="155"/>
      <c r="CA128" s="155"/>
      <c r="CB128" s="155"/>
      <c r="CC128" s="155"/>
      <c r="CD128" s="155">
        <v>0</v>
      </c>
      <c r="CE128" s="155">
        <v>0</v>
      </c>
      <c r="CF128" s="155">
        <v>0</v>
      </c>
      <c r="CG128" s="155"/>
    </row>
    <row r="129" spans="1:85" ht="18.95" customHeight="1" thickBot="1" x14ac:dyDescent="0.25">
      <c r="BH129" s="162"/>
      <c r="BI129" s="166"/>
      <c r="BP129" s="120">
        <v>18</v>
      </c>
      <c r="BQ129" s="178"/>
      <c r="BR129" s="155"/>
      <c r="BS129" s="155"/>
      <c r="BT129" s="155"/>
      <c r="BU129" s="165"/>
      <c r="BV129" s="165"/>
      <c r="BW129" s="165"/>
      <c r="BX129" s="155"/>
      <c r="BY129" s="165"/>
      <c r="BZ129" s="155"/>
      <c r="CA129" s="155"/>
      <c r="CB129" s="155"/>
      <c r="CC129" s="155"/>
      <c r="CD129" s="155"/>
      <c r="CE129" s="155"/>
      <c r="CF129" s="155"/>
      <c r="CG129" s="155"/>
    </row>
    <row r="130" spans="1:85" ht="18.95" customHeight="1" thickTop="1" thickBot="1" x14ac:dyDescent="0.25">
      <c r="A130" s="3"/>
      <c r="B130" s="278" t="s">
        <v>158</v>
      </c>
      <c r="C130" s="279"/>
      <c r="D130" s="280"/>
      <c r="E130" s="27" t="s">
        <v>6</v>
      </c>
      <c r="F130" s="28"/>
      <c r="G130" s="29"/>
      <c r="H130" s="54">
        <f>$H$4</f>
        <v>3</v>
      </c>
      <c r="I130" s="9"/>
      <c r="J130" s="10"/>
      <c r="K130" s="24" t="s">
        <v>6</v>
      </c>
      <c r="L130" s="25"/>
      <c r="M130" s="26"/>
      <c r="N130" s="55">
        <f>$N$4</f>
        <v>3</v>
      </c>
      <c r="O130" s="10"/>
      <c r="P130" s="10"/>
      <c r="Q130" s="10"/>
      <c r="R130" s="24" t="s">
        <v>6</v>
      </c>
      <c r="S130" s="25"/>
      <c r="T130" s="26"/>
      <c r="U130" s="55">
        <f>$U$4</f>
        <v>3</v>
      </c>
      <c r="V130" s="10"/>
      <c r="W130" s="10"/>
      <c r="X130" s="10"/>
      <c r="Y130" s="24" t="s">
        <v>6</v>
      </c>
      <c r="Z130" s="25"/>
      <c r="AA130" s="26"/>
      <c r="AB130" s="55">
        <v>3</v>
      </c>
      <c r="AC130" s="10"/>
      <c r="AD130" s="10"/>
      <c r="AE130" s="10"/>
      <c r="BH130" s="162"/>
      <c r="BI130" s="166"/>
      <c r="BP130" s="120">
        <v>19</v>
      </c>
      <c r="BQ130" s="178"/>
      <c r="BR130" s="155"/>
      <c r="BS130" s="155"/>
      <c r="BT130" s="155"/>
      <c r="BU130" s="165"/>
      <c r="BV130" s="165"/>
      <c r="BW130" s="165"/>
      <c r="BX130" s="155"/>
      <c r="BY130" s="165"/>
      <c r="BZ130" s="155"/>
      <c r="CA130" s="155"/>
      <c r="CB130" s="155"/>
      <c r="CC130" s="155"/>
      <c r="CD130" s="155"/>
      <c r="CE130" s="155"/>
      <c r="CF130" s="155"/>
      <c r="CG130" s="155"/>
    </row>
    <row r="131" spans="1:85" ht="18.95" customHeight="1" thickTop="1" thickBot="1" x14ac:dyDescent="0.25">
      <c r="A131" s="11"/>
      <c r="B131" s="12" t="s">
        <v>7</v>
      </c>
      <c r="C131" s="12"/>
      <c r="D131" s="12"/>
      <c r="E131" s="36">
        <f>$H$4</f>
        <v>3</v>
      </c>
      <c r="F131" s="272" t="str">
        <f>$F$5</f>
        <v>BRESSOLS</v>
      </c>
      <c r="G131" s="273"/>
      <c r="H131" s="273"/>
      <c r="I131" s="273"/>
      <c r="J131" s="274"/>
      <c r="K131" s="36">
        <f>$N$4</f>
        <v>3</v>
      </c>
      <c r="L131" s="272" t="str">
        <f>$L$5</f>
        <v>LE SEQUESTRE</v>
      </c>
      <c r="M131" s="273"/>
      <c r="N131" s="273"/>
      <c r="O131" s="273"/>
      <c r="P131" s="273"/>
      <c r="Q131" s="274"/>
      <c r="R131" s="36">
        <f>$U$4</f>
        <v>3</v>
      </c>
      <c r="S131" s="272" t="str">
        <f>$S$5</f>
        <v>GRENADE</v>
      </c>
      <c r="T131" s="273"/>
      <c r="U131" s="273"/>
      <c r="V131" s="273"/>
      <c r="W131" s="273"/>
      <c r="X131" s="274"/>
      <c r="Y131" s="36">
        <f>$AB$4</f>
        <v>3</v>
      </c>
      <c r="Z131" s="275" t="str">
        <f>$Z$5</f>
        <v>TOULOUSE</v>
      </c>
      <c r="AA131" s="276"/>
      <c r="AB131" s="276"/>
      <c r="AC131" s="276"/>
      <c r="AD131" s="276"/>
      <c r="AE131" s="277"/>
      <c r="BH131" s="162"/>
      <c r="BI131" s="166"/>
      <c r="BP131" s="120">
        <v>20</v>
      </c>
      <c r="BQ131" s="178"/>
      <c r="BR131" s="155"/>
      <c r="BS131" s="155"/>
      <c r="BT131" s="155"/>
      <c r="BU131" s="165"/>
      <c r="BV131" s="165"/>
      <c r="BW131" s="165"/>
      <c r="BX131" s="155"/>
      <c r="BY131" s="165"/>
      <c r="BZ131" s="160"/>
      <c r="CA131" s="163"/>
      <c r="CB131" s="130"/>
      <c r="CC131" s="130"/>
      <c r="CD131" s="130"/>
      <c r="CE131" s="130"/>
      <c r="CF131" s="130"/>
      <c r="CG131" s="130"/>
    </row>
    <row r="132" spans="1:85" ht="18.95" customHeight="1" thickBot="1" x14ac:dyDescent="0.25">
      <c r="A132" s="13" t="s">
        <v>11</v>
      </c>
      <c r="B132" s="13" t="s">
        <v>12</v>
      </c>
      <c r="C132" s="13" t="s">
        <v>13</v>
      </c>
      <c r="D132" s="13" t="s">
        <v>24</v>
      </c>
      <c r="E132" s="129" t="s">
        <v>25</v>
      </c>
      <c r="F132" s="13">
        <v>1</v>
      </c>
      <c r="G132" s="13">
        <v>2</v>
      </c>
      <c r="H132" s="13">
        <v>3</v>
      </c>
      <c r="I132" s="13">
        <v>4</v>
      </c>
      <c r="J132" s="13" t="s">
        <v>22</v>
      </c>
      <c r="K132" s="14" t="s">
        <v>25</v>
      </c>
      <c r="L132" s="13">
        <v>1</v>
      </c>
      <c r="M132" s="13">
        <v>2</v>
      </c>
      <c r="N132" s="13">
        <v>3</v>
      </c>
      <c r="O132" s="13">
        <v>4</v>
      </c>
      <c r="P132" s="13" t="s">
        <v>22</v>
      </c>
      <c r="Q132" s="13" t="s">
        <v>26</v>
      </c>
      <c r="R132" s="14" t="s">
        <v>25</v>
      </c>
      <c r="S132" s="13">
        <v>1</v>
      </c>
      <c r="T132" s="13">
        <v>2</v>
      </c>
      <c r="U132" s="13">
        <v>3</v>
      </c>
      <c r="V132" s="13">
        <v>4</v>
      </c>
      <c r="W132" s="13" t="s">
        <v>22</v>
      </c>
      <c r="X132" s="13" t="s">
        <v>26</v>
      </c>
      <c r="Y132" s="14" t="s">
        <v>25</v>
      </c>
      <c r="Z132" s="13">
        <v>1</v>
      </c>
      <c r="AA132" s="13">
        <v>2</v>
      </c>
      <c r="AB132" s="13">
        <v>3</v>
      </c>
      <c r="AC132" s="13">
        <v>4</v>
      </c>
      <c r="AD132" s="13" t="s">
        <v>22</v>
      </c>
      <c r="AE132" s="13" t="s">
        <v>26</v>
      </c>
      <c r="BH132" s="162"/>
      <c r="BI132" s="166"/>
      <c r="BP132" s="120">
        <v>21</v>
      </c>
      <c r="BQ132" s="178"/>
      <c r="BR132" s="155"/>
      <c r="BS132" s="155"/>
      <c r="BT132" s="155"/>
      <c r="BU132" s="165"/>
      <c r="BV132" s="165"/>
      <c r="BW132" s="165"/>
      <c r="BX132" s="155"/>
      <c r="BY132" s="165"/>
      <c r="BZ132" s="155"/>
      <c r="CA132" s="155"/>
      <c r="CB132" s="155"/>
      <c r="CC132" s="155"/>
      <c r="CD132" s="155"/>
      <c r="CE132" s="155"/>
      <c r="CF132" s="155"/>
      <c r="CG132" s="155"/>
    </row>
    <row r="133" spans="1:85" ht="18.95" customHeight="1" thickTop="1" thickBot="1" x14ac:dyDescent="0.25">
      <c r="A133" s="151" t="s">
        <v>137</v>
      </c>
      <c r="B133" s="43" t="s">
        <v>159</v>
      </c>
      <c r="C133" s="43" t="s">
        <v>160</v>
      </c>
      <c r="D133" s="42">
        <v>10</v>
      </c>
      <c r="E133" s="39">
        <f>IF(F133&gt;0,D133*$E$131,0)</f>
        <v>30</v>
      </c>
      <c r="F133" s="48">
        <v>37</v>
      </c>
      <c r="G133" s="48">
        <v>44</v>
      </c>
      <c r="H133" s="48">
        <v>44</v>
      </c>
      <c r="I133" s="48"/>
      <c r="J133" s="53">
        <f t="shared" ref="J133:J141" si="257">F133+G133+H133+I133</f>
        <v>125</v>
      </c>
      <c r="K133" s="15">
        <f>IF(L133&gt;0,D133*$K$131,0)</f>
        <v>30</v>
      </c>
      <c r="L133" s="48">
        <v>30</v>
      </c>
      <c r="M133" s="48">
        <v>44</v>
      </c>
      <c r="N133" s="48">
        <v>40</v>
      </c>
      <c r="O133" s="48"/>
      <c r="P133" s="16">
        <f t="shared" ref="P133:P141" si="258">L133+M133+N133+O133</f>
        <v>114</v>
      </c>
      <c r="Q133" s="16">
        <f t="shared" ref="Q133:Q141" si="259">J133+P133</f>
        <v>239</v>
      </c>
      <c r="R133" s="15">
        <f>IF(S133&gt;0,D133*$R$131,0)</f>
        <v>30</v>
      </c>
      <c r="S133" s="48">
        <v>35</v>
      </c>
      <c r="T133" s="48">
        <v>41</v>
      </c>
      <c r="U133" s="48">
        <v>39</v>
      </c>
      <c r="V133" s="48"/>
      <c r="W133" s="16">
        <f t="shared" ref="W133:W141" si="260">S133+T133+U133+V133</f>
        <v>115</v>
      </c>
      <c r="X133" s="16">
        <f t="shared" ref="X133:X141" si="261">J133+P133+W133</f>
        <v>354</v>
      </c>
      <c r="Y133" s="15">
        <f>IF(Z133&gt;0,D133*$Y$131,0)</f>
        <v>30</v>
      </c>
      <c r="Z133" s="48">
        <v>34</v>
      </c>
      <c r="AA133" s="48">
        <v>37</v>
      </c>
      <c r="AB133" s="48">
        <v>39</v>
      </c>
      <c r="AC133" s="48"/>
      <c r="AD133" s="16">
        <f t="shared" ref="AD133:AD141" si="262">Z133+AA133+AB133+AC133</f>
        <v>110</v>
      </c>
      <c r="AE133" s="16">
        <f>J133+P133+W133+AD133</f>
        <v>464</v>
      </c>
      <c r="BH133" s="162"/>
      <c r="BI133" s="166"/>
      <c r="BP133" s="120">
        <v>22</v>
      </c>
      <c r="BQ133" s="178"/>
      <c r="BR133" s="155"/>
      <c r="BS133" s="155"/>
      <c r="BT133" s="155"/>
      <c r="BU133" s="165"/>
      <c r="BV133" s="165"/>
      <c r="BW133" s="165"/>
      <c r="BX133" s="155"/>
      <c r="BY133" s="165"/>
      <c r="BZ133" s="160"/>
      <c r="CA133" s="163"/>
      <c r="CB133" s="130"/>
      <c r="CC133" s="130"/>
      <c r="CD133" s="130"/>
      <c r="CE133" s="130"/>
      <c r="CF133" s="130"/>
      <c r="CG133" s="130"/>
    </row>
    <row r="134" spans="1:85" ht="18.95" customHeight="1" thickBot="1" x14ac:dyDescent="0.25">
      <c r="A134" s="152" t="s">
        <v>136</v>
      </c>
      <c r="B134" s="45" t="s">
        <v>161</v>
      </c>
      <c r="C134" s="45" t="s">
        <v>95</v>
      </c>
      <c r="D134" s="44">
        <v>13</v>
      </c>
      <c r="E134" s="40">
        <f t="shared" ref="E134:E141" si="263">IF(F134&gt;0,D134*$E$131,0)</f>
        <v>39</v>
      </c>
      <c r="F134" s="49">
        <v>42</v>
      </c>
      <c r="G134" s="49">
        <v>39</v>
      </c>
      <c r="H134" s="49">
        <v>44</v>
      </c>
      <c r="I134" s="49"/>
      <c r="J134" s="37">
        <f t="shared" si="257"/>
        <v>125</v>
      </c>
      <c r="K134" s="14">
        <f t="shared" ref="K134:K141" si="264">IF(L134&gt;0,D134*$K$131,0)</f>
        <v>0</v>
      </c>
      <c r="L134" s="49"/>
      <c r="M134" s="49"/>
      <c r="N134" s="49"/>
      <c r="O134" s="49"/>
      <c r="P134" s="17">
        <f t="shared" si="258"/>
        <v>0</v>
      </c>
      <c r="Q134" s="17">
        <f t="shared" si="259"/>
        <v>125</v>
      </c>
      <c r="R134" s="14">
        <f t="shared" ref="R134:R141" si="265">IF(S134&gt;0,D134*$R$131,0)</f>
        <v>39</v>
      </c>
      <c r="S134" s="49">
        <v>36</v>
      </c>
      <c r="T134" s="49">
        <v>36</v>
      </c>
      <c r="U134" s="49">
        <v>40</v>
      </c>
      <c r="V134" s="49"/>
      <c r="W134" s="17">
        <f t="shared" si="260"/>
        <v>112</v>
      </c>
      <c r="X134" s="17">
        <f t="shared" si="261"/>
        <v>237</v>
      </c>
      <c r="Y134" s="14">
        <f t="shared" ref="Y134:Y140" si="266">IF(Z134&gt;0,D134*$Y$131,0)</f>
        <v>39</v>
      </c>
      <c r="Z134" s="49">
        <v>43</v>
      </c>
      <c r="AA134" s="49">
        <v>50</v>
      </c>
      <c r="AB134" s="49">
        <v>34</v>
      </c>
      <c r="AC134" s="49"/>
      <c r="AD134" s="17">
        <f t="shared" si="262"/>
        <v>127</v>
      </c>
      <c r="AE134" s="17">
        <f>J134+P134+W134+AD134</f>
        <v>364</v>
      </c>
      <c r="BH134" s="162"/>
      <c r="BI134" s="166"/>
      <c r="BP134" s="120">
        <v>23</v>
      </c>
      <c r="BQ134" s="178"/>
      <c r="BR134" s="155"/>
      <c r="BS134" s="155"/>
      <c r="BT134" s="155"/>
      <c r="BU134" s="165"/>
      <c r="BV134" s="165"/>
      <c r="BW134" s="165"/>
      <c r="BX134" s="155"/>
      <c r="BY134" s="165"/>
      <c r="BZ134" s="155"/>
      <c r="CA134" s="155"/>
      <c r="CB134" s="155"/>
      <c r="CC134" s="155"/>
      <c r="CD134" s="155"/>
      <c r="CE134" s="155"/>
      <c r="CF134" s="155"/>
      <c r="CG134" s="155"/>
    </row>
    <row r="135" spans="1:85" ht="18.95" customHeight="1" thickBot="1" x14ac:dyDescent="0.25">
      <c r="A135" s="152" t="s">
        <v>135</v>
      </c>
      <c r="B135" s="45" t="s">
        <v>162</v>
      </c>
      <c r="C135" s="45" t="s">
        <v>163</v>
      </c>
      <c r="D135" s="44">
        <v>4</v>
      </c>
      <c r="E135" s="40">
        <f t="shared" si="263"/>
        <v>12</v>
      </c>
      <c r="F135" s="49">
        <v>49</v>
      </c>
      <c r="G135" s="49">
        <v>57</v>
      </c>
      <c r="H135" s="49">
        <v>48</v>
      </c>
      <c r="I135" s="49"/>
      <c r="J135" s="17">
        <f t="shared" si="257"/>
        <v>154</v>
      </c>
      <c r="K135" s="14">
        <f t="shared" si="264"/>
        <v>12</v>
      </c>
      <c r="L135" s="49">
        <v>40</v>
      </c>
      <c r="M135" s="49">
        <v>39</v>
      </c>
      <c r="N135" s="49">
        <v>49</v>
      </c>
      <c r="O135" s="49"/>
      <c r="P135" s="17">
        <f t="shared" si="258"/>
        <v>128</v>
      </c>
      <c r="Q135" s="17">
        <f t="shared" si="259"/>
        <v>282</v>
      </c>
      <c r="R135" s="14">
        <f t="shared" si="265"/>
        <v>0</v>
      </c>
      <c r="S135" s="49"/>
      <c r="T135" s="49"/>
      <c r="U135" s="49"/>
      <c r="V135" s="49"/>
      <c r="W135" s="17">
        <f t="shared" si="260"/>
        <v>0</v>
      </c>
      <c r="X135" s="17">
        <f t="shared" si="261"/>
        <v>282</v>
      </c>
      <c r="Y135" s="14">
        <f t="shared" si="266"/>
        <v>0</v>
      </c>
      <c r="Z135" s="49"/>
      <c r="AA135" s="49"/>
      <c r="AB135" s="49"/>
      <c r="AC135" s="49"/>
      <c r="AD135" s="17">
        <f t="shared" si="262"/>
        <v>0</v>
      </c>
      <c r="AE135" s="17">
        <f>J135+P135+W135+AD135</f>
        <v>282</v>
      </c>
      <c r="BH135" s="162"/>
      <c r="BI135" s="166"/>
      <c r="BP135" s="120">
        <v>24</v>
      </c>
      <c r="BQ135" s="178"/>
      <c r="BR135" s="247"/>
      <c r="BS135" s="155"/>
      <c r="BT135" s="155"/>
      <c r="BU135" s="248"/>
      <c r="BV135" s="248"/>
      <c r="BW135" s="248"/>
      <c r="BX135" s="155"/>
      <c r="BY135" s="165"/>
      <c r="BZ135" s="155"/>
      <c r="CA135" s="155"/>
      <c r="CB135" s="155"/>
      <c r="CC135" s="155"/>
      <c r="CD135" s="155"/>
      <c r="CE135" s="155"/>
      <c r="CF135" s="155"/>
      <c r="CG135" s="155"/>
    </row>
    <row r="136" spans="1:85" ht="18.95" customHeight="1" thickBot="1" x14ac:dyDescent="0.25">
      <c r="A136" s="152" t="s">
        <v>135</v>
      </c>
      <c r="B136" s="45" t="s">
        <v>161</v>
      </c>
      <c r="C136" s="45" t="s">
        <v>164</v>
      </c>
      <c r="D136" s="44">
        <v>2</v>
      </c>
      <c r="E136" s="40">
        <f t="shared" si="263"/>
        <v>6</v>
      </c>
      <c r="F136" s="49">
        <v>48</v>
      </c>
      <c r="G136" s="49">
        <v>38</v>
      </c>
      <c r="H136" s="49">
        <v>37</v>
      </c>
      <c r="I136" s="49"/>
      <c r="J136" s="17">
        <f t="shared" si="257"/>
        <v>123</v>
      </c>
      <c r="K136" s="14">
        <f t="shared" si="264"/>
        <v>6</v>
      </c>
      <c r="L136" s="49">
        <v>49</v>
      </c>
      <c r="M136" s="49">
        <v>47</v>
      </c>
      <c r="N136" s="49">
        <v>54</v>
      </c>
      <c r="O136" s="49"/>
      <c r="P136" s="17">
        <f t="shared" si="258"/>
        <v>150</v>
      </c>
      <c r="Q136" s="17">
        <f t="shared" si="259"/>
        <v>273</v>
      </c>
      <c r="R136" s="14">
        <f t="shared" si="265"/>
        <v>6</v>
      </c>
      <c r="S136" s="49">
        <v>43</v>
      </c>
      <c r="T136" s="49">
        <v>46</v>
      </c>
      <c r="U136" s="49">
        <v>39</v>
      </c>
      <c r="V136" s="49"/>
      <c r="W136" s="17">
        <f t="shared" si="260"/>
        <v>128</v>
      </c>
      <c r="X136" s="17">
        <f t="shared" si="261"/>
        <v>401</v>
      </c>
      <c r="Y136" s="14">
        <f t="shared" si="266"/>
        <v>6</v>
      </c>
      <c r="Z136" s="49">
        <v>48</v>
      </c>
      <c r="AA136" s="49">
        <v>47</v>
      </c>
      <c r="AB136" s="49">
        <v>51</v>
      </c>
      <c r="AC136" s="49"/>
      <c r="AD136" s="17">
        <f t="shared" si="262"/>
        <v>146</v>
      </c>
      <c r="AE136" s="17">
        <f>J136+P136+W136+AD136</f>
        <v>547</v>
      </c>
      <c r="BH136" s="162"/>
      <c r="BI136" s="166"/>
      <c r="BP136" s="120">
        <v>25</v>
      </c>
      <c r="BQ136" s="178"/>
      <c r="BR136" s="247"/>
      <c r="BS136" s="155"/>
      <c r="BT136" s="155"/>
      <c r="BU136" s="248"/>
      <c r="BV136" s="248"/>
      <c r="BW136" s="248"/>
      <c r="BX136" s="155"/>
      <c r="BY136" s="165"/>
      <c r="BZ136" s="155"/>
      <c r="CA136" s="155"/>
      <c r="CB136" s="155"/>
      <c r="CC136" s="155"/>
      <c r="CD136" s="155"/>
      <c r="CE136" s="155"/>
      <c r="CF136" s="155"/>
      <c r="CG136" s="155"/>
    </row>
    <row r="137" spans="1:85" ht="18.95" customHeight="1" thickBot="1" x14ac:dyDescent="0.25">
      <c r="A137" s="152" t="s">
        <v>135</v>
      </c>
      <c r="B137" s="45" t="s">
        <v>165</v>
      </c>
      <c r="C137" s="45" t="s">
        <v>150</v>
      </c>
      <c r="D137" s="44">
        <v>4</v>
      </c>
      <c r="E137" s="40">
        <f t="shared" si="263"/>
        <v>0</v>
      </c>
      <c r="F137" s="49"/>
      <c r="G137" s="49"/>
      <c r="H137" s="49"/>
      <c r="I137" s="49"/>
      <c r="J137" s="17">
        <f t="shared" si="257"/>
        <v>0</v>
      </c>
      <c r="K137" s="14">
        <f t="shared" si="264"/>
        <v>12</v>
      </c>
      <c r="L137" s="49">
        <v>43</v>
      </c>
      <c r="M137" s="49">
        <v>41</v>
      </c>
      <c r="N137" s="49">
        <v>39</v>
      </c>
      <c r="O137" s="49"/>
      <c r="P137" s="17">
        <f t="shared" si="258"/>
        <v>123</v>
      </c>
      <c r="Q137" s="17">
        <f t="shared" si="259"/>
        <v>123</v>
      </c>
      <c r="R137" s="14">
        <f t="shared" si="265"/>
        <v>0</v>
      </c>
      <c r="S137" s="49"/>
      <c r="T137" s="49"/>
      <c r="U137" s="49"/>
      <c r="V137" s="49"/>
      <c r="W137" s="17">
        <f t="shared" si="260"/>
        <v>0</v>
      </c>
      <c r="X137" s="17">
        <f t="shared" si="261"/>
        <v>123</v>
      </c>
      <c r="Y137" s="14">
        <f t="shared" si="266"/>
        <v>0</v>
      </c>
      <c r="Z137" s="49"/>
      <c r="AA137" s="49"/>
      <c r="AB137" s="49"/>
      <c r="AC137" s="49"/>
      <c r="AD137" s="17">
        <f t="shared" si="262"/>
        <v>0</v>
      </c>
      <c r="AE137" s="17">
        <f>Q137+W137+AD137</f>
        <v>123</v>
      </c>
      <c r="BH137" s="162"/>
      <c r="BI137" s="166"/>
      <c r="BP137" s="120">
        <v>26</v>
      </c>
      <c r="BQ137" s="178"/>
      <c r="BR137" s="247"/>
      <c r="BS137" s="155"/>
      <c r="BT137" s="155"/>
      <c r="BU137" s="248"/>
      <c r="BV137" s="248"/>
      <c r="BW137" s="248"/>
      <c r="BX137" s="155"/>
      <c r="BY137" s="165"/>
      <c r="BZ137" s="155"/>
      <c r="CA137" s="155"/>
      <c r="CB137" s="155"/>
      <c r="CC137" s="155"/>
      <c r="CD137" s="155"/>
      <c r="CE137" s="155"/>
      <c r="CF137" s="155"/>
      <c r="CG137" s="155"/>
    </row>
    <row r="138" spans="1:85" ht="18.95" customHeight="1" thickBot="1" x14ac:dyDescent="0.25">
      <c r="A138" s="152" t="s">
        <v>137</v>
      </c>
      <c r="B138" s="45" t="s">
        <v>161</v>
      </c>
      <c r="C138" s="45" t="s">
        <v>214</v>
      </c>
      <c r="D138" s="44">
        <v>12</v>
      </c>
      <c r="E138" s="40">
        <f t="shared" si="263"/>
        <v>0</v>
      </c>
      <c r="F138" s="49"/>
      <c r="G138" s="49"/>
      <c r="H138" s="49"/>
      <c r="I138" s="49"/>
      <c r="J138" s="17">
        <f t="shared" si="257"/>
        <v>0</v>
      </c>
      <c r="K138" s="14">
        <f t="shared" si="264"/>
        <v>0</v>
      </c>
      <c r="L138" s="49"/>
      <c r="M138" s="49"/>
      <c r="N138" s="49"/>
      <c r="O138" s="49"/>
      <c r="P138" s="17">
        <f t="shared" si="258"/>
        <v>0</v>
      </c>
      <c r="Q138" s="17">
        <f t="shared" si="259"/>
        <v>0</v>
      </c>
      <c r="R138" s="14">
        <f t="shared" si="265"/>
        <v>36</v>
      </c>
      <c r="S138" s="49">
        <v>37</v>
      </c>
      <c r="T138" s="49">
        <v>44</v>
      </c>
      <c r="U138" s="49">
        <v>43</v>
      </c>
      <c r="V138" s="49"/>
      <c r="W138" s="17">
        <f t="shared" si="260"/>
        <v>124</v>
      </c>
      <c r="X138" s="17">
        <f t="shared" si="261"/>
        <v>124</v>
      </c>
      <c r="Y138" s="14">
        <f t="shared" si="266"/>
        <v>36</v>
      </c>
      <c r="Z138" s="122">
        <v>45</v>
      </c>
      <c r="AA138" s="49">
        <v>44</v>
      </c>
      <c r="AB138" s="49">
        <v>34</v>
      </c>
      <c r="AC138" s="49"/>
      <c r="AD138" s="17">
        <f t="shared" si="262"/>
        <v>123</v>
      </c>
      <c r="AE138" s="17">
        <f>Q138+W138+AD138</f>
        <v>247</v>
      </c>
      <c r="BP138" s="120">
        <v>27</v>
      </c>
      <c r="BQ138" s="178"/>
      <c r="BR138" s="80"/>
      <c r="BS138" s="80"/>
      <c r="BT138" s="80"/>
      <c r="BU138" s="79"/>
      <c r="BV138" s="79"/>
      <c r="BW138" s="79"/>
      <c r="BX138" s="79"/>
      <c r="BY138" s="79"/>
      <c r="BZ138" s="159"/>
      <c r="CA138" s="159"/>
      <c r="CB138" s="80"/>
      <c r="CC138" s="80"/>
      <c r="CD138" s="80"/>
      <c r="CE138" s="80"/>
      <c r="CF138" s="80"/>
      <c r="CG138" s="80"/>
    </row>
    <row r="139" spans="1:85" ht="18.95" customHeight="1" thickBot="1" x14ac:dyDescent="0.25">
      <c r="A139" s="152"/>
      <c r="B139" s="45"/>
      <c r="C139" s="45"/>
      <c r="D139" s="44"/>
      <c r="E139" s="40">
        <f t="shared" si="263"/>
        <v>0</v>
      </c>
      <c r="F139" s="49"/>
      <c r="G139" s="49"/>
      <c r="H139" s="49"/>
      <c r="I139" s="49"/>
      <c r="J139" s="17">
        <f t="shared" si="257"/>
        <v>0</v>
      </c>
      <c r="K139" s="14">
        <f t="shared" si="264"/>
        <v>0</v>
      </c>
      <c r="L139" s="49"/>
      <c r="M139" s="49"/>
      <c r="N139" s="49"/>
      <c r="O139" s="49"/>
      <c r="P139" s="17">
        <f t="shared" si="258"/>
        <v>0</v>
      </c>
      <c r="Q139" s="17">
        <f t="shared" si="259"/>
        <v>0</v>
      </c>
      <c r="R139" s="14">
        <f t="shared" si="265"/>
        <v>0</v>
      </c>
      <c r="S139" s="49"/>
      <c r="T139" s="49"/>
      <c r="U139" s="49"/>
      <c r="V139" s="49"/>
      <c r="W139" s="17">
        <f t="shared" si="260"/>
        <v>0</v>
      </c>
      <c r="X139" s="17">
        <f t="shared" si="261"/>
        <v>0</v>
      </c>
      <c r="Y139" s="14">
        <f t="shared" si="266"/>
        <v>0</v>
      </c>
      <c r="Z139" s="49"/>
      <c r="AA139" s="49"/>
      <c r="AB139" s="49"/>
      <c r="AC139" s="49"/>
      <c r="AD139" s="17">
        <f t="shared" si="262"/>
        <v>0</v>
      </c>
      <c r="AE139" s="17">
        <f>Q139+W139+AD139</f>
        <v>0</v>
      </c>
      <c r="BP139" s="120">
        <v>28</v>
      </c>
      <c r="BQ139" s="79"/>
      <c r="BR139" s="80"/>
      <c r="BS139" s="80"/>
      <c r="BT139" s="80"/>
      <c r="BU139" s="79"/>
      <c r="BV139" s="79"/>
      <c r="BW139" s="79"/>
      <c r="BX139" s="79"/>
      <c r="BY139" s="79"/>
      <c r="BZ139" s="159"/>
      <c r="CA139" s="159"/>
      <c r="CB139" s="80"/>
      <c r="CC139" s="80"/>
      <c r="CD139" s="80"/>
      <c r="CE139" s="80"/>
      <c r="CF139" s="80"/>
      <c r="CG139" s="80"/>
    </row>
    <row r="140" spans="1:85" ht="18.95" customHeight="1" thickBot="1" x14ac:dyDescent="0.25">
      <c r="A140" s="152"/>
      <c r="B140" s="125"/>
      <c r="C140" s="125"/>
      <c r="D140" s="44"/>
      <c r="E140" s="40">
        <f t="shared" si="263"/>
        <v>0</v>
      </c>
      <c r="F140" s="127"/>
      <c r="G140" s="127"/>
      <c r="H140" s="127"/>
      <c r="I140" s="127"/>
      <c r="J140" s="17">
        <f t="shared" si="257"/>
        <v>0</v>
      </c>
      <c r="K140" s="14">
        <f t="shared" si="264"/>
        <v>0</v>
      </c>
      <c r="L140" s="127"/>
      <c r="M140" s="127"/>
      <c r="N140" s="127"/>
      <c r="O140" s="127"/>
      <c r="P140" s="17">
        <f t="shared" si="258"/>
        <v>0</v>
      </c>
      <c r="Q140" s="17">
        <f t="shared" si="259"/>
        <v>0</v>
      </c>
      <c r="R140" s="14">
        <f t="shared" si="265"/>
        <v>0</v>
      </c>
      <c r="S140" s="127"/>
      <c r="T140" s="127"/>
      <c r="U140" s="127"/>
      <c r="V140" s="127"/>
      <c r="W140" s="17">
        <f t="shared" si="260"/>
        <v>0</v>
      </c>
      <c r="X140" s="17">
        <f t="shared" si="261"/>
        <v>0</v>
      </c>
      <c r="Y140" s="14">
        <f t="shared" si="266"/>
        <v>0</v>
      </c>
      <c r="Z140" s="127"/>
      <c r="AA140" s="127"/>
      <c r="AB140" s="127"/>
      <c r="AC140" s="127"/>
      <c r="AD140" s="17">
        <f t="shared" si="262"/>
        <v>0</v>
      </c>
      <c r="AE140" s="17">
        <f>Q140+W140+AD140</f>
        <v>0</v>
      </c>
      <c r="BP140" s="120">
        <v>29</v>
      </c>
      <c r="BQ140" s="67"/>
      <c r="BU140" s="67"/>
      <c r="BV140" s="67"/>
      <c r="BW140" s="67"/>
      <c r="BX140" s="67"/>
      <c r="BY140" s="67"/>
    </row>
    <row r="141" spans="1:85" ht="18.95" customHeight="1" thickBot="1" x14ac:dyDescent="0.25">
      <c r="A141" s="154"/>
      <c r="B141" s="47"/>
      <c r="C141" s="47"/>
      <c r="D141" s="46"/>
      <c r="E141" s="41">
        <f t="shared" si="263"/>
        <v>0</v>
      </c>
      <c r="F141" s="50"/>
      <c r="G141" s="50"/>
      <c r="H141" s="50"/>
      <c r="I141" s="50"/>
      <c r="J141" s="17">
        <f t="shared" si="257"/>
        <v>0</v>
      </c>
      <c r="K141" s="18">
        <f t="shared" si="264"/>
        <v>0</v>
      </c>
      <c r="L141" s="50"/>
      <c r="M141" s="50"/>
      <c r="N141" s="50"/>
      <c r="O141" s="50"/>
      <c r="P141" s="17">
        <f t="shared" si="258"/>
        <v>0</v>
      </c>
      <c r="Q141" s="17">
        <f t="shared" si="259"/>
        <v>0</v>
      </c>
      <c r="R141" s="18">
        <f t="shared" si="265"/>
        <v>0</v>
      </c>
      <c r="S141" s="50"/>
      <c r="T141" s="50"/>
      <c r="U141" s="50"/>
      <c r="V141" s="50"/>
      <c r="W141" s="17">
        <f t="shared" si="260"/>
        <v>0</v>
      </c>
      <c r="X141" s="17">
        <f t="shared" si="261"/>
        <v>0</v>
      </c>
      <c r="Y141" s="18">
        <f>IF(Z141&gt;0,D141*$Y$131,0)</f>
        <v>0</v>
      </c>
      <c r="Z141" s="50"/>
      <c r="AA141" s="50"/>
      <c r="AB141" s="50"/>
      <c r="AC141" s="50"/>
      <c r="AD141" s="128">
        <f t="shared" si="262"/>
        <v>0</v>
      </c>
      <c r="AE141" s="128">
        <f>Q141+W141+AD141</f>
        <v>0</v>
      </c>
      <c r="BQ141" s="67"/>
      <c r="BU141" s="67"/>
      <c r="BV141" s="67"/>
      <c r="BW141" s="67"/>
      <c r="BX141" s="67"/>
      <c r="BY141" s="67"/>
    </row>
    <row r="142" spans="1:85" ht="18.95" customHeight="1" thickTop="1" x14ac:dyDescent="0.2">
      <c r="A142" s="30" t="s">
        <v>57</v>
      </c>
      <c r="B142" s="17"/>
      <c r="C142" s="20"/>
      <c r="D142" s="8">
        <v>0</v>
      </c>
      <c r="E142" s="132">
        <f>SUM(E133:E141)</f>
        <v>87</v>
      </c>
      <c r="F142" s="16">
        <f>SUM(F133:F141)</f>
        <v>176</v>
      </c>
      <c r="G142" s="147">
        <f>SUM(G133:G141)</f>
        <v>178</v>
      </c>
      <c r="H142" s="8">
        <f>SUM(H133:H141)</f>
        <v>173</v>
      </c>
      <c r="I142" s="17">
        <f>I133+I134+I135+I136+I137+I138+I140+I141</f>
        <v>0</v>
      </c>
      <c r="J142" s="16" t="s">
        <v>52</v>
      </c>
      <c r="K142" s="149">
        <f>SUM(K133:K141)</f>
        <v>60</v>
      </c>
      <c r="L142" s="16">
        <f>SUM(L133:L141)</f>
        <v>162</v>
      </c>
      <c r="M142" s="147">
        <f>SUM(M133:M141)</f>
        <v>171</v>
      </c>
      <c r="N142" s="147">
        <f>SUM(N133:N141)</f>
        <v>182</v>
      </c>
      <c r="O142" s="16">
        <f>O133+O134+O135+O136+O137+O138+O140+O141</f>
        <v>0</v>
      </c>
      <c r="P142" s="16"/>
      <c r="Q142" s="16"/>
      <c r="R142" s="149">
        <f>SUM(R133:R141)</f>
        <v>111</v>
      </c>
      <c r="S142" s="16">
        <f>SUM(S133:S141)</f>
        <v>151</v>
      </c>
      <c r="T142" s="147">
        <f>SUM(T133:T141)</f>
        <v>167</v>
      </c>
      <c r="U142" s="147">
        <f>SUM(U133:U141)</f>
        <v>161</v>
      </c>
      <c r="V142" s="16">
        <f>V133+V134+V135+V136+V137+V138+V140+V141</f>
        <v>0</v>
      </c>
      <c r="W142" s="16"/>
      <c r="X142" s="16"/>
      <c r="Y142" s="149">
        <f>SUM(Y133:Y141)</f>
        <v>111</v>
      </c>
      <c r="Z142" s="16">
        <f>SUM(Z133:Z141)</f>
        <v>170</v>
      </c>
      <c r="AA142" s="147">
        <f>SUM(AA133:AA141)</f>
        <v>178</v>
      </c>
      <c r="AB142" s="147">
        <f>SUM(AB133:AB141)</f>
        <v>158</v>
      </c>
      <c r="AC142" s="17">
        <f>AC133+AC134+AC135+AC136+AC137+AC138+AC139+AC141</f>
        <v>0</v>
      </c>
      <c r="AD142" s="16"/>
      <c r="AE142" s="16"/>
    </row>
    <row r="143" spans="1:85" ht="18.95" customHeight="1" thickBot="1" x14ac:dyDescent="0.25">
      <c r="A143" s="31" t="s">
        <v>60</v>
      </c>
      <c r="B143" s="7"/>
      <c r="C143" s="7"/>
      <c r="D143" s="7"/>
      <c r="E143" s="7"/>
      <c r="F143" s="7"/>
      <c r="G143" s="7"/>
      <c r="H143" s="33">
        <f>SUM(J133:J139)/($H$4*4)</f>
        <v>43.916666666666664</v>
      </c>
      <c r="I143" s="34"/>
      <c r="J143" s="17">
        <f>F142+G142+H142+I142</f>
        <v>527</v>
      </c>
      <c r="K143" s="38"/>
      <c r="L143" s="21"/>
      <c r="M143" s="33">
        <f>SUM(P133:P141)/($N$4*4)</f>
        <v>42.916666666666664</v>
      </c>
      <c r="N143" s="35"/>
      <c r="O143" s="35"/>
      <c r="P143" s="17">
        <f>SUM(L142:O142)</f>
        <v>515</v>
      </c>
      <c r="Q143" s="7"/>
      <c r="R143" s="6"/>
      <c r="S143" s="7"/>
      <c r="T143" s="7"/>
      <c r="U143" s="33">
        <f>SUM(W133:W141)/($U$4*4)</f>
        <v>39.916666666666664</v>
      </c>
      <c r="V143" s="28"/>
      <c r="W143" s="17">
        <f>SUM(S142:V142)</f>
        <v>479</v>
      </c>
      <c r="X143" s="17"/>
      <c r="Y143" s="6"/>
      <c r="Z143" s="7"/>
      <c r="AA143" s="7"/>
      <c r="AB143" s="33">
        <f>SUM(AD133:AD141)/($U$4*4)</f>
        <v>42.166666666666664</v>
      </c>
      <c r="AC143" s="28"/>
      <c r="AD143" s="17">
        <f>SUM(Z142:AC142)</f>
        <v>506</v>
      </c>
      <c r="AE143" s="17"/>
    </row>
    <row r="144" spans="1:85" ht="18.95" customHeight="1" thickTop="1" thickBot="1" x14ac:dyDescent="0.25">
      <c r="A144" s="31" t="s">
        <v>59</v>
      </c>
      <c r="B144" s="7"/>
      <c r="C144" s="7"/>
      <c r="D144" s="7"/>
      <c r="E144" s="7"/>
      <c r="F144" s="7"/>
      <c r="G144" s="7"/>
      <c r="H144" s="32" t="s">
        <v>15</v>
      </c>
      <c r="I144" s="4"/>
      <c r="J144" s="5">
        <f>J143+E142</f>
        <v>614</v>
      </c>
      <c r="K144" s="22"/>
      <c r="L144" s="7"/>
      <c r="M144" s="7"/>
      <c r="N144" s="7"/>
      <c r="O144" s="32" t="s">
        <v>15</v>
      </c>
      <c r="P144" s="23"/>
      <c r="Q144" s="5">
        <f>P143+K142</f>
        <v>575</v>
      </c>
      <c r="R144" s="6"/>
      <c r="S144" s="7"/>
      <c r="T144" s="7"/>
      <c r="U144" s="7"/>
      <c r="V144" s="32" t="s">
        <v>15</v>
      </c>
      <c r="W144" s="4"/>
      <c r="X144" s="5">
        <f>R142+W143</f>
        <v>590</v>
      </c>
      <c r="Y144" s="6"/>
      <c r="Z144" s="7"/>
      <c r="AA144" s="7"/>
      <c r="AB144" s="7"/>
      <c r="AC144" s="32" t="s">
        <v>15</v>
      </c>
      <c r="AD144" s="4"/>
      <c r="AE144" s="5">
        <f>Y142+AD143</f>
        <v>617</v>
      </c>
    </row>
    <row r="145" spans="1:31" ht="18.95" customHeight="1" thickTop="1" thickBot="1" x14ac:dyDescent="0.25">
      <c r="A145" s="56" t="s">
        <v>27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32" t="s">
        <v>15</v>
      </c>
      <c r="P145" s="4"/>
      <c r="Q145" s="5">
        <f>(J144+Q144)</f>
        <v>1189</v>
      </c>
      <c r="R145" s="58"/>
      <c r="S145" s="57"/>
      <c r="T145" s="57"/>
      <c r="U145" s="57" t="s">
        <v>52</v>
      </c>
      <c r="V145" s="32" t="s">
        <v>15</v>
      </c>
      <c r="W145" s="4"/>
      <c r="X145" s="5">
        <f>J144+Q144+X144</f>
        <v>1779</v>
      </c>
      <c r="Y145" s="58"/>
      <c r="Z145" s="57"/>
      <c r="AA145" s="57"/>
      <c r="AB145" s="57" t="s">
        <v>52</v>
      </c>
      <c r="AC145" s="32" t="s">
        <v>15</v>
      </c>
      <c r="AD145" s="4"/>
      <c r="AE145" s="5">
        <f>J144+Q144+X144+AE144</f>
        <v>2396</v>
      </c>
    </row>
    <row r="146" spans="1:31" ht="18.95" customHeight="1" thickTop="1" x14ac:dyDescent="0.2">
      <c r="A146" s="60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61"/>
      <c r="P146" s="59"/>
      <c r="Q146" s="59"/>
      <c r="R146" s="59"/>
      <c r="S146" s="59"/>
      <c r="T146" s="59"/>
      <c r="U146" s="59"/>
      <c r="V146" s="61"/>
      <c r="W146" s="59"/>
      <c r="X146" s="59"/>
      <c r="Y146" s="59"/>
      <c r="Z146" s="59"/>
      <c r="AA146" s="59"/>
      <c r="AB146" s="59"/>
      <c r="AC146" s="61"/>
      <c r="AD146" s="59"/>
      <c r="AE146" s="59"/>
    </row>
    <row r="147" spans="1:31" ht="18.95" customHeight="1" x14ac:dyDescent="0.2"/>
    <row r="148" spans="1:31" ht="18.95" customHeight="1" thickBot="1" x14ac:dyDescent="0.25"/>
    <row r="149" spans="1:31" ht="18.95" customHeight="1" thickTop="1" thickBot="1" x14ac:dyDescent="0.25">
      <c r="A149" s="3"/>
      <c r="B149" s="278" t="s">
        <v>83</v>
      </c>
      <c r="C149" s="279"/>
      <c r="D149" s="280"/>
      <c r="E149" s="27" t="s">
        <v>6</v>
      </c>
      <c r="F149" s="28"/>
      <c r="G149" s="29"/>
      <c r="H149" s="54">
        <f>$H$4</f>
        <v>3</v>
      </c>
      <c r="I149" s="9"/>
      <c r="J149" s="10"/>
      <c r="K149" s="24" t="s">
        <v>6</v>
      </c>
      <c r="L149" s="25"/>
      <c r="M149" s="26"/>
      <c r="N149" s="55">
        <f>$N$4</f>
        <v>3</v>
      </c>
      <c r="O149" s="10"/>
      <c r="P149" s="10"/>
      <c r="Q149" s="10"/>
      <c r="R149" s="24" t="s">
        <v>6</v>
      </c>
      <c r="S149" s="25"/>
      <c r="T149" s="26"/>
      <c r="U149" s="55">
        <f>$U$4</f>
        <v>3</v>
      </c>
      <c r="V149" s="10"/>
      <c r="W149" s="10"/>
      <c r="X149" s="10"/>
      <c r="Y149" s="24" t="s">
        <v>6</v>
      </c>
      <c r="Z149" s="25"/>
      <c r="AA149" s="26"/>
      <c r="AB149" s="55">
        <v>3</v>
      </c>
      <c r="AC149" s="10"/>
      <c r="AD149" s="10"/>
      <c r="AE149" s="10"/>
    </row>
    <row r="150" spans="1:31" ht="18.95" customHeight="1" thickTop="1" x14ac:dyDescent="0.2">
      <c r="A150" s="11"/>
      <c r="B150" s="12" t="s">
        <v>7</v>
      </c>
      <c r="C150" s="12"/>
      <c r="D150" s="12"/>
      <c r="E150" s="36">
        <f>$H$4</f>
        <v>3</v>
      </c>
      <c r="F150" s="272" t="str">
        <f>$F$5</f>
        <v>BRESSOLS</v>
      </c>
      <c r="G150" s="273"/>
      <c r="H150" s="273"/>
      <c r="I150" s="273"/>
      <c r="J150" s="274"/>
      <c r="K150" s="36">
        <f>$N$4</f>
        <v>3</v>
      </c>
      <c r="L150" s="272" t="str">
        <f>$L$5</f>
        <v>LE SEQUESTRE</v>
      </c>
      <c r="M150" s="273"/>
      <c r="N150" s="273"/>
      <c r="O150" s="273"/>
      <c r="P150" s="273"/>
      <c r="Q150" s="274"/>
      <c r="R150" s="36">
        <f>$U$4</f>
        <v>3</v>
      </c>
      <c r="S150" s="272" t="str">
        <f>$S$5</f>
        <v>GRENADE</v>
      </c>
      <c r="T150" s="273"/>
      <c r="U150" s="273"/>
      <c r="V150" s="273"/>
      <c r="W150" s="273"/>
      <c r="X150" s="274"/>
      <c r="Y150" s="36">
        <f>$AB$4</f>
        <v>3</v>
      </c>
      <c r="Z150" s="275" t="str">
        <f>$Z$5</f>
        <v>TOULOUSE</v>
      </c>
      <c r="AA150" s="276"/>
      <c r="AB150" s="276"/>
      <c r="AC150" s="276"/>
      <c r="AD150" s="276"/>
      <c r="AE150" s="277"/>
    </row>
    <row r="151" spans="1:31" ht="18.95" customHeight="1" thickBot="1" x14ac:dyDescent="0.25">
      <c r="A151" s="13" t="s">
        <v>11</v>
      </c>
      <c r="B151" s="13" t="s">
        <v>12</v>
      </c>
      <c r="C151" s="13" t="s">
        <v>13</v>
      </c>
      <c r="D151" s="13" t="s">
        <v>24</v>
      </c>
      <c r="E151" s="14" t="s">
        <v>25</v>
      </c>
      <c r="F151" s="13">
        <v>1</v>
      </c>
      <c r="G151" s="13">
        <v>2</v>
      </c>
      <c r="H151" s="13">
        <v>3</v>
      </c>
      <c r="I151" s="13">
        <v>4</v>
      </c>
      <c r="J151" s="13" t="s">
        <v>22</v>
      </c>
      <c r="K151" s="14" t="s">
        <v>25</v>
      </c>
      <c r="L151" s="13">
        <v>1</v>
      </c>
      <c r="M151" s="13">
        <v>2</v>
      </c>
      <c r="N151" s="13">
        <v>3</v>
      </c>
      <c r="O151" s="13">
        <v>4</v>
      </c>
      <c r="P151" s="13" t="s">
        <v>22</v>
      </c>
      <c r="Q151" s="13" t="s">
        <v>26</v>
      </c>
      <c r="R151" s="14" t="s">
        <v>25</v>
      </c>
      <c r="S151" s="13">
        <v>1</v>
      </c>
      <c r="T151" s="13">
        <v>2</v>
      </c>
      <c r="U151" s="13">
        <v>3</v>
      </c>
      <c r="V151" s="13">
        <v>4</v>
      </c>
      <c r="W151" s="13" t="s">
        <v>22</v>
      </c>
      <c r="X151" s="13" t="s">
        <v>26</v>
      </c>
      <c r="Y151" s="14" t="s">
        <v>25</v>
      </c>
      <c r="Z151" s="13">
        <v>1</v>
      </c>
      <c r="AA151" s="13">
        <v>2</v>
      </c>
      <c r="AB151" s="13">
        <v>3</v>
      </c>
      <c r="AC151" s="13">
        <v>4</v>
      </c>
      <c r="AD151" s="13" t="s">
        <v>22</v>
      </c>
      <c r="AE151" s="13" t="s">
        <v>26</v>
      </c>
    </row>
    <row r="152" spans="1:31" ht="18.95" customHeight="1" thickTop="1" x14ac:dyDescent="0.2">
      <c r="A152" s="151" t="s">
        <v>135</v>
      </c>
      <c r="B152" s="43" t="s">
        <v>100</v>
      </c>
      <c r="C152" s="43" t="s">
        <v>101</v>
      </c>
      <c r="D152" s="42">
        <v>6</v>
      </c>
      <c r="E152" s="39">
        <f>IF(F152&gt;0,D152*$E$150,0)</f>
        <v>18</v>
      </c>
      <c r="F152" s="48">
        <v>49</v>
      </c>
      <c r="G152" s="48">
        <v>41</v>
      </c>
      <c r="H152" s="48">
        <v>53</v>
      </c>
      <c r="I152" s="48"/>
      <c r="J152" s="53">
        <f t="shared" ref="J152:J160" si="267">F152+G152+H152+I152</f>
        <v>143</v>
      </c>
      <c r="K152" s="15">
        <f>IF(L152&gt;0,D152*$K$150,0)</f>
        <v>18</v>
      </c>
      <c r="L152" s="48">
        <v>43</v>
      </c>
      <c r="M152" s="48">
        <v>40</v>
      </c>
      <c r="N152" s="48">
        <v>47</v>
      </c>
      <c r="O152" s="48"/>
      <c r="P152" s="16">
        <f t="shared" ref="P152:P160" si="268">L152+M152+N152+O152</f>
        <v>130</v>
      </c>
      <c r="Q152" s="16">
        <f t="shared" ref="Q152:Q160" si="269">J152+P152</f>
        <v>273</v>
      </c>
      <c r="R152" s="15">
        <f>IF(S152&gt;0,D152*$R$150,0)</f>
        <v>18</v>
      </c>
      <c r="S152" s="48">
        <v>48</v>
      </c>
      <c r="T152" s="48">
        <v>51</v>
      </c>
      <c r="U152" s="48">
        <v>41</v>
      </c>
      <c r="V152" s="48"/>
      <c r="W152" s="16">
        <f t="shared" ref="W152:W160" si="270">S152+T152+U152+V152</f>
        <v>140</v>
      </c>
      <c r="X152" s="16">
        <f t="shared" ref="X152:X160" si="271">J152+P152+W152</f>
        <v>413</v>
      </c>
      <c r="Y152" s="15">
        <f>IF(Z152&gt;0,D152*$Y$150,0)</f>
        <v>18</v>
      </c>
      <c r="Z152" s="48">
        <v>38</v>
      </c>
      <c r="AA152" s="48">
        <v>41</v>
      </c>
      <c r="AB152" s="48">
        <v>35</v>
      </c>
      <c r="AC152" s="48"/>
      <c r="AD152" s="16">
        <f t="shared" ref="AD152:AD160" si="272">Z152+AA152+AB152+AC152</f>
        <v>114</v>
      </c>
      <c r="AE152" s="16">
        <f t="shared" ref="AE152:AE160" si="273">J152+P152+W152+AD152</f>
        <v>527</v>
      </c>
    </row>
    <row r="153" spans="1:31" ht="18.95" customHeight="1" x14ac:dyDescent="0.2">
      <c r="A153" s="152" t="s">
        <v>135</v>
      </c>
      <c r="B153" s="45" t="s">
        <v>200</v>
      </c>
      <c r="C153" s="45" t="s">
        <v>127</v>
      </c>
      <c r="D153" s="44">
        <v>7</v>
      </c>
      <c r="E153" s="40">
        <f t="shared" ref="E153:E160" si="274">IF(F153&gt;0,D153*$E$150,0)</f>
        <v>21</v>
      </c>
      <c r="F153" s="49">
        <v>45</v>
      </c>
      <c r="G153" s="49">
        <v>40</v>
      </c>
      <c r="H153" s="49">
        <v>35</v>
      </c>
      <c r="I153" s="49"/>
      <c r="J153" s="37">
        <f t="shared" si="267"/>
        <v>120</v>
      </c>
      <c r="K153" s="14">
        <f t="shared" ref="K153:K160" si="275">IF(L153&gt;0,D153*$K$150,0)</f>
        <v>21</v>
      </c>
      <c r="L153" s="49">
        <v>30</v>
      </c>
      <c r="M153" s="49">
        <v>35</v>
      </c>
      <c r="N153" s="49">
        <v>33</v>
      </c>
      <c r="O153" s="49"/>
      <c r="P153" s="17">
        <f t="shared" si="268"/>
        <v>98</v>
      </c>
      <c r="Q153" s="17">
        <f t="shared" si="269"/>
        <v>218</v>
      </c>
      <c r="R153" s="14">
        <f t="shared" ref="R153:R160" si="276">IF(S153&gt;0,D153*$R$150,0)</f>
        <v>21</v>
      </c>
      <c r="S153" s="49">
        <v>35</v>
      </c>
      <c r="T153" s="49">
        <v>41</v>
      </c>
      <c r="U153" s="49">
        <v>36</v>
      </c>
      <c r="V153" s="49"/>
      <c r="W153" s="17">
        <f t="shared" si="270"/>
        <v>112</v>
      </c>
      <c r="X153" s="17">
        <f t="shared" si="271"/>
        <v>330</v>
      </c>
      <c r="Y153" s="14">
        <f t="shared" ref="Y153:Y160" si="277">IF(Z153&gt;0,D153*$Y$150,0)</f>
        <v>21</v>
      </c>
      <c r="Z153" s="49">
        <v>30</v>
      </c>
      <c r="AA153" s="49">
        <v>42</v>
      </c>
      <c r="AB153" s="49">
        <v>47</v>
      </c>
      <c r="AC153" s="49"/>
      <c r="AD153" s="17">
        <f t="shared" si="272"/>
        <v>119</v>
      </c>
      <c r="AE153" s="17">
        <f t="shared" si="273"/>
        <v>449</v>
      </c>
    </row>
    <row r="154" spans="1:31" ht="18.95" customHeight="1" x14ac:dyDescent="0.2">
      <c r="A154" s="152" t="s">
        <v>138</v>
      </c>
      <c r="B154" s="45" t="s">
        <v>102</v>
      </c>
      <c r="C154" s="45" t="s">
        <v>103</v>
      </c>
      <c r="D154" s="44">
        <v>15</v>
      </c>
      <c r="E154" s="40">
        <f t="shared" si="274"/>
        <v>45</v>
      </c>
      <c r="F154" s="49">
        <v>28</v>
      </c>
      <c r="G154" s="49">
        <v>34</v>
      </c>
      <c r="H154" s="49">
        <v>34</v>
      </c>
      <c r="I154" s="49"/>
      <c r="J154" s="17">
        <f t="shared" si="267"/>
        <v>96</v>
      </c>
      <c r="K154" s="14">
        <f t="shared" si="275"/>
        <v>45</v>
      </c>
      <c r="L154" s="49">
        <v>30</v>
      </c>
      <c r="M154" s="49">
        <v>40</v>
      </c>
      <c r="N154" s="49">
        <v>37</v>
      </c>
      <c r="O154" s="49"/>
      <c r="P154" s="17">
        <f t="shared" si="268"/>
        <v>107</v>
      </c>
      <c r="Q154" s="17">
        <f t="shared" si="269"/>
        <v>203</v>
      </c>
      <c r="R154" s="14">
        <f t="shared" si="276"/>
        <v>45</v>
      </c>
      <c r="S154" s="49">
        <v>36</v>
      </c>
      <c r="T154" s="49">
        <v>31</v>
      </c>
      <c r="U154" s="49">
        <v>25</v>
      </c>
      <c r="V154" s="49"/>
      <c r="W154" s="17">
        <f t="shared" si="270"/>
        <v>92</v>
      </c>
      <c r="X154" s="17">
        <f t="shared" si="271"/>
        <v>295</v>
      </c>
      <c r="Y154" s="14">
        <f t="shared" si="277"/>
        <v>45</v>
      </c>
      <c r="Z154" s="49">
        <v>31</v>
      </c>
      <c r="AA154" s="49">
        <v>40</v>
      </c>
      <c r="AB154" s="49">
        <v>24</v>
      </c>
      <c r="AC154" s="49"/>
      <c r="AD154" s="17">
        <f t="shared" si="272"/>
        <v>95</v>
      </c>
      <c r="AE154" s="17">
        <f t="shared" si="273"/>
        <v>390</v>
      </c>
    </row>
    <row r="155" spans="1:31" ht="18.95" customHeight="1" x14ac:dyDescent="0.2">
      <c r="A155" s="152" t="s">
        <v>138</v>
      </c>
      <c r="B155" s="45" t="s">
        <v>104</v>
      </c>
      <c r="C155" s="45" t="s">
        <v>105</v>
      </c>
      <c r="D155" s="44">
        <v>14</v>
      </c>
      <c r="E155" s="40">
        <f t="shared" si="274"/>
        <v>42</v>
      </c>
      <c r="F155" s="49">
        <v>27</v>
      </c>
      <c r="G155" s="49">
        <v>31</v>
      </c>
      <c r="H155" s="49">
        <v>43</v>
      </c>
      <c r="I155" s="49"/>
      <c r="J155" s="17">
        <f t="shared" si="267"/>
        <v>101</v>
      </c>
      <c r="K155" s="14">
        <f t="shared" si="275"/>
        <v>42</v>
      </c>
      <c r="L155" s="49">
        <v>36</v>
      </c>
      <c r="M155" s="49">
        <v>43</v>
      </c>
      <c r="N155" s="49">
        <v>40</v>
      </c>
      <c r="O155" s="49"/>
      <c r="P155" s="17">
        <f t="shared" si="268"/>
        <v>119</v>
      </c>
      <c r="Q155" s="17">
        <f t="shared" si="269"/>
        <v>220</v>
      </c>
      <c r="R155" s="14">
        <f t="shared" si="276"/>
        <v>42</v>
      </c>
      <c r="S155" s="49">
        <v>37</v>
      </c>
      <c r="T155" s="49">
        <v>29</v>
      </c>
      <c r="U155" s="49">
        <v>46</v>
      </c>
      <c r="V155" s="49"/>
      <c r="W155" s="17">
        <f t="shared" si="270"/>
        <v>112</v>
      </c>
      <c r="X155" s="17">
        <f t="shared" si="271"/>
        <v>332</v>
      </c>
      <c r="Y155" s="14">
        <f t="shared" si="277"/>
        <v>42</v>
      </c>
      <c r="Z155" s="49">
        <v>33</v>
      </c>
      <c r="AA155" s="49">
        <v>18</v>
      </c>
      <c r="AB155" s="49">
        <v>43</v>
      </c>
      <c r="AC155" s="49"/>
      <c r="AD155" s="17">
        <f t="shared" si="272"/>
        <v>94</v>
      </c>
      <c r="AE155" s="17">
        <f t="shared" si="273"/>
        <v>426</v>
      </c>
    </row>
    <row r="156" spans="1:31" ht="18.95" customHeight="1" x14ac:dyDescent="0.2">
      <c r="A156" s="152"/>
      <c r="B156" s="45"/>
      <c r="C156" s="45"/>
      <c r="D156" s="44"/>
      <c r="E156" s="40">
        <f t="shared" si="274"/>
        <v>0</v>
      </c>
      <c r="F156" s="49"/>
      <c r="G156" s="49"/>
      <c r="H156" s="49"/>
      <c r="I156" s="49"/>
      <c r="J156" s="17">
        <f t="shared" si="267"/>
        <v>0</v>
      </c>
      <c r="K156" s="14">
        <f t="shared" si="275"/>
        <v>0</v>
      </c>
      <c r="L156" s="49"/>
      <c r="M156" s="49"/>
      <c r="N156" s="49"/>
      <c r="O156" s="49"/>
      <c r="P156" s="17">
        <f t="shared" si="268"/>
        <v>0</v>
      </c>
      <c r="Q156" s="17">
        <f t="shared" si="269"/>
        <v>0</v>
      </c>
      <c r="R156" s="14">
        <f t="shared" si="276"/>
        <v>0</v>
      </c>
      <c r="S156" s="49"/>
      <c r="T156" s="49"/>
      <c r="U156" s="49"/>
      <c r="V156" s="49"/>
      <c r="W156" s="17">
        <f t="shared" si="270"/>
        <v>0</v>
      </c>
      <c r="X156" s="17">
        <f t="shared" si="271"/>
        <v>0</v>
      </c>
      <c r="Y156" s="14">
        <f t="shared" si="277"/>
        <v>0</v>
      </c>
      <c r="Z156" s="49"/>
      <c r="AA156" s="49"/>
      <c r="AB156" s="49"/>
      <c r="AC156" s="49"/>
      <c r="AD156" s="17">
        <f t="shared" si="272"/>
        <v>0</v>
      </c>
      <c r="AE156" s="17">
        <f t="shared" si="273"/>
        <v>0</v>
      </c>
    </row>
    <row r="157" spans="1:31" ht="18.95" customHeight="1" x14ac:dyDescent="0.2">
      <c r="A157" s="152"/>
      <c r="B157" s="45"/>
      <c r="C157" s="45"/>
      <c r="D157" s="44"/>
      <c r="E157" s="40">
        <f t="shared" si="274"/>
        <v>0</v>
      </c>
      <c r="F157" s="49"/>
      <c r="G157" s="49"/>
      <c r="H157" s="49"/>
      <c r="I157" s="49"/>
      <c r="J157" s="17">
        <f t="shared" si="267"/>
        <v>0</v>
      </c>
      <c r="K157" s="14">
        <f t="shared" si="275"/>
        <v>0</v>
      </c>
      <c r="L157" s="49"/>
      <c r="M157" s="49"/>
      <c r="N157" s="49"/>
      <c r="O157" s="49"/>
      <c r="P157" s="17">
        <f t="shared" si="268"/>
        <v>0</v>
      </c>
      <c r="Q157" s="17">
        <f t="shared" si="269"/>
        <v>0</v>
      </c>
      <c r="R157" s="14">
        <f t="shared" si="276"/>
        <v>0</v>
      </c>
      <c r="S157" s="49"/>
      <c r="T157" s="49"/>
      <c r="U157" s="49"/>
      <c r="V157" s="49"/>
      <c r="W157" s="17">
        <f t="shared" si="270"/>
        <v>0</v>
      </c>
      <c r="X157" s="17">
        <f t="shared" si="271"/>
        <v>0</v>
      </c>
      <c r="Y157" s="14">
        <f t="shared" si="277"/>
        <v>0</v>
      </c>
      <c r="Z157" s="49"/>
      <c r="AA157" s="49"/>
      <c r="AB157" s="49"/>
      <c r="AC157" s="49"/>
      <c r="AD157" s="17">
        <f t="shared" si="272"/>
        <v>0</v>
      </c>
      <c r="AE157" s="17">
        <f t="shared" si="273"/>
        <v>0</v>
      </c>
    </row>
    <row r="158" spans="1:31" ht="18.95" customHeight="1" x14ac:dyDescent="0.2">
      <c r="A158" s="152"/>
      <c r="B158" s="45"/>
      <c r="C158" s="45"/>
      <c r="D158" s="44"/>
      <c r="E158" s="40">
        <f t="shared" si="274"/>
        <v>0</v>
      </c>
      <c r="F158" s="49"/>
      <c r="G158" s="49"/>
      <c r="H158" s="49"/>
      <c r="I158" s="49"/>
      <c r="J158" s="17">
        <f t="shared" si="267"/>
        <v>0</v>
      </c>
      <c r="K158" s="14">
        <f t="shared" si="275"/>
        <v>0</v>
      </c>
      <c r="L158" s="49"/>
      <c r="M158" s="49"/>
      <c r="N158" s="49"/>
      <c r="O158" s="49"/>
      <c r="P158" s="17">
        <f t="shared" si="268"/>
        <v>0</v>
      </c>
      <c r="Q158" s="17">
        <f t="shared" si="269"/>
        <v>0</v>
      </c>
      <c r="R158" s="14">
        <f t="shared" si="276"/>
        <v>0</v>
      </c>
      <c r="S158" s="49"/>
      <c r="T158" s="49"/>
      <c r="U158" s="49"/>
      <c r="V158" s="49"/>
      <c r="W158" s="17">
        <f t="shared" si="270"/>
        <v>0</v>
      </c>
      <c r="X158" s="17">
        <f t="shared" si="271"/>
        <v>0</v>
      </c>
      <c r="Y158" s="14">
        <f t="shared" si="277"/>
        <v>0</v>
      </c>
      <c r="Z158" s="49"/>
      <c r="AA158" s="49"/>
      <c r="AB158" s="49"/>
      <c r="AC158" s="49"/>
      <c r="AD158" s="17">
        <f t="shared" si="272"/>
        <v>0</v>
      </c>
      <c r="AE158" s="17">
        <f t="shared" si="273"/>
        <v>0</v>
      </c>
    </row>
    <row r="159" spans="1:31" ht="18.95" customHeight="1" x14ac:dyDescent="0.2">
      <c r="A159" s="152"/>
      <c r="B159" s="125"/>
      <c r="C159" s="125"/>
      <c r="D159" s="44"/>
      <c r="E159" s="40">
        <f t="shared" si="274"/>
        <v>0</v>
      </c>
      <c r="F159" s="127"/>
      <c r="G159" s="127"/>
      <c r="H159" s="127"/>
      <c r="I159" s="127"/>
      <c r="J159" s="17">
        <f t="shared" si="267"/>
        <v>0</v>
      </c>
      <c r="K159" s="14">
        <f t="shared" si="275"/>
        <v>0</v>
      </c>
      <c r="L159" s="127"/>
      <c r="M159" s="127"/>
      <c r="N159" s="127"/>
      <c r="O159" s="127"/>
      <c r="P159" s="17">
        <f t="shared" si="268"/>
        <v>0</v>
      </c>
      <c r="Q159" s="17">
        <f t="shared" si="269"/>
        <v>0</v>
      </c>
      <c r="R159" s="14">
        <f t="shared" si="276"/>
        <v>0</v>
      </c>
      <c r="S159" s="127"/>
      <c r="T159" s="127"/>
      <c r="U159" s="127"/>
      <c r="V159" s="127"/>
      <c r="W159" s="17">
        <f t="shared" si="270"/>
        <v>0</v>
      </c>
      <c r="X159" s="17">
        <f t="shared" si="271"/>
        <v>0</v>
      </c>
      <c r="Y159" s="14">
        <f t="shared" si="277"/>
        <v>0</v>
      </c>
      <c r="Z159" s="127"/>
      <c r="AA159" s="127"/>
      <c r="AB159" s="127"/>
      <c r="AC159" s="127"/>
      <c r="AD159" s="17">
        <f t="shared" si="272"/>
        <v>0</v>
      </c>
      <c r="AE159" s="17">
        <f t="shared" si="273"/>
        <v>0</v>
      </c>
    </row>
    <row r="160" spans="1:31" ht="18.95" customHeight="1" thickBot="1" x14ac:dyDescent="0.25">
      <c r="A160" s="154"/>
      <c r="B160" s="47"/>
      <c r="C160" s="47"/>
      <c r="D160" s="46"/>
      <c r="E160" s="41">
        <f t="shared" si="274"/>
        <v>0</v>
      </c>
      <c r="F160" s="50"/>
      <c r="G160" s="50"/>
      <c r="H160" s="50"/>
      <c r="I160" s="50"/>
      <c r="J160" s="17">
        <f t="shared" si="267"/>
        <v>0</v>
      </c>
      <c r="K160" s="18">
        <f t="shared" si="275"/>
        <v>0</v>
      </c>
      <c r="L160" s="50"/>
      <c r="M160" s="50"/>
      <c r="N160" s="50"/>
      <c r="O160" s="50"/>
      <c r="P160" s="17">
        <f t="shared" si="268"/>
        <v>0</v>
      </c>
      <c r="Q160" s="17">
        <f t="shared" si="269"/>
        <v>0</v>
      </c>
      <c r="R160" s="18">
        <f t="shared" si="276"/>
        <v>0</v>
      </c>
      <c r="S160" s="50"/>
      <c r="T160" s="50"/>
      <c r="U160" s="50"/>
      <c r="V160" s="50"/>
      <c r="W160" s="17">
        <f t="shared" si="270"/>
        <v>0</v>
      </c>
      <c r="X160" s="17">
        <f t="shared" si="271"/>
        <v>0</v>
      </c>
      <c r="Y160" s="18">
        <f t="shared" si="277"/>
        <v>0</v>
      </c>
      <c r="Z160" s="50"/>
      <c r="AA160" s="50"/>
      <c r="AB160" s="50"/>
      <c r="AC160" s="50"/>
      <c r="AD160" s="128">
        <f t="shared" si="272"/>
        <v>0</v>
      </c>
      <c r="AE160" s="128">
        <f t="shared" si="273"/>
        <v>0</v>
      </c>
    </row>
    <row r="161" spans="1:31" ht="18.95" customHeight="1" thickTop="1" x14ac:dyDescent="0.2">
      <c r="A161" s="30" t="s">
        <v>57</v>
      </c>
      <c r="B161" s="17"/>
      <c r="C161" s="20"/>
      <c r="D161" s="8">
        <v>0</v>
      </c>
      <c r="E161" s="132">
        <f>SUM(E152:E160)</f>
        <v>126</v>
      </c>
      <c r="F161" s="16">
        <f>SUM(F152:F160)</f>
        <v>149</v>
      </c>
      <c r="G161" s="147">
        <f>SUM(G152:G160)</f>
        <v>146</v>
      </c>
      <c r="H161" s="8">
        <f>SUM(H152:H160)</f>
        <v>165</v>
      </c>
      <c r="I161" s="17">
        <f>I152+I153+I154+I155+I156+I157+I159+I160</f>
        <v>0</v>
      </c>
      <c r="J161" s="16" t="s">
        <v>52</v>
      </c>
      <c r="K161" s="149">
        <f>SUM(K152:K160)</f>
        <v>126</v>
      </c>
      <c r="L161" s="16">
        <f>SUM(L152:L160)</f>
        <v>139</v>
      </c>
      <c r="M161" s="147">
        <f>SUM(M152:M160)</f>
        <v>158</v>
      </c>
      <c r="N161" s="147">
        <f>SUM(N152:N160)</f>
        <v>157</v>
      </c>
      <c r="O161" s="16">
        <f>O152+O153+O154+O155+O156+O157+O159+O160</f>
        <v>0</v>
      </c>
      <c r="P161" s="16"/>
      <c r="Q161" s="16"/>
      <c r="R161" s="149">
        <f>SUM(R152:R160)</f>
        <v>126</v>
      </c>
      <c r="S161" s="16">
        <f>SUM(S152:S160)</f>
        <v>156</v>
      </c>
      <c r="T161" s="147">
        <f>SUM(T152:T160)</f>
        <v>152</v>
      </c>
      <c r="U161" s="147">
        <f>SUM(U152:U160)</f>
        <v>148</v>
      </c>
      <c r="V161" s="16">
        <f>V152+V153+V154+V155+V156+V157+V159+V160</f>
        <v>0</v>
      </c>
      <c r="W161" s="16"/>
      <c r="X161" s="16"/>
      <c r="Y161" s="149">
        <f>SUM(Y152:Y160)</f>
        <v>126</v>
      </c>
      <c r="Z161" s="16">
        <f>SUM(Z152:Z160)</f>
        <v>132</v>
      </c>
      <c r="AA161" s="147">
        <f>SUM(AA152:AA160)</f>
        <v>141</v>
      </c>
      <c r="AB161" s="147">
        <f>SUM(AB152:AB160)</f>
        <v>149</v>
      </c>
      <c r="AC161" s="17">
        <f>AC152+AC153+AC154+AC155+AC156+AC157+AC158+AC160</f>
        <v>0</v>
      </c>
      <c r="AD161" s="16"/>
      <c r="AE161" s="16"/>
    </row>
    <row r="162" spans="1:31" ht="18.95" customHeight="1" thickBot="1" x14ac:dyDescent="0.25">
      <c r="A162" s="31" t="s">
        <v>60</v>
      </c>
      <c r="B162" s="7"/>
      <c r="C162" s="7"/>
      <c r="D162" s="7"/>
      <c r="E162" s="7"/>
      <c r="F162" s="7"/>
      <c r="G162" s="7"/>
      <c r="H162" s="33">
        <f>SUM(J152:J158)/($H$4*4)</f>
        <v>38.333333333333336</v>
      </c>
      <c r="I162" s="34"/>
      <c r="J162" s="17">
        <f>F161+G161+H161+I161</f>
        <v>460</v>
      </c>
      <c r="K162" s="38"/>
      <c r="L162" s="21"/>
      <c r="M162" s="33">
        <f>SUM(P152:P160)/($N$4*4)</f>
        <v>37.833333333333336</v>
      </c>
      <c r="N162" s="35"/>
      <c r="O162" s="35"/>
      <c r="P162" s="17">
        <f>SUM(L161:O161)</f>
        <v>454</v>
      </c>
      <c r="Q162" s="7"/>
      <c r="R162" s="6"/>
      <c r="S162" s="7"/>
      <c r="T162" s="7"/>
      <c r="U162" s="33">
        <f>SUM(W152:W160)/($U$4*4)</f>
        <v>38</v>
      </c>
      <c r="V162" s="28"/>
      <c r="W162" s="17">
        <f>SUM(S161:V161)</f>
        <v>456</v>
      </c>
      <c r="X162" s="17"/>
      <c r="Y162" s="6"/>
      <c r="Z162" s="7"/>
      <c r="AA162" s="7"/>
      <c r="AB162" s="33">
        <f>SUM(AD152:AD160)/($U$4*4)</f>
        <v>35.166666666666664</v>
      </c>
      <c r="AC162" s="28"/>
      <c r="AD162" s="17">
        <f>SUM(Z161:AC161)</f>
        <v>422</v>
      </c>
      <c r="AE162" s="17"/>
    </row>
    <row r="163" spans="1:31" ht="18.95" customHeight="1" thickTop="1" thickBot="1" x14ac:dyDescent="0.25">
      <c r="A163" s="31" t="s">
        <v>59</v>
      </c>
      <c r="B163" s="7"/>
      <c r="C163" s="7"/>
      <c r="D163" s="7"/>
      <c r="E163" s="7"/>
      <c r="F163" s="7"/>
      <c r="G163" s="7"/>
      <c r="H163" s="32" t="s">
        <v>15</v>
      </c>
      <c r="I163" s="4"/>
      <c r="J163" s="5">
        <f>J162+E161</f>
        <v>586</v>
      </c>
      <c r="K163" s="22"/>
      <c r="L163" s="7"/>
      <c r="M163" s="7"/>
      <c r="N163" s="7"/>
      <c r="O163" s="32" t="s">
        <v>15</v>
      </c>
      <c r="P163" s="23"/>
      <c r="Q163" s="5">
        <f>P162+K161</f>
        <v>580</v>
      </c>
      <c r="R163" s="6"/>
      <c r="S163" s="7"/>
      <c r="T163" s="7"/>
      <c r="U163" s="7"/>
      <c r="V163" s="32" t="s">
        <v>15</v>
      </c>
      <c r="W163" s="4"/>
      <c r="X163" s="5">
        <f>R161+W162</f>
        <v>582</v>
      </c>
      <c r="Y163" s="6"/>
      <c r="Z163" s="7"/>
      <c r="AA163" s="7"/>
      <c r="AB163" s="7"/>
      <c r="AC163" s="32" t="s">
        <v>15</v>
      </c>
      <c r="AD163" s="4"/>
      <c r="AE163" s="5">
        <f>Y161+AD162</f>
        <v>548</v>
      </c>
    </row>
    <row r="164" spans="1:31" ht="18.95" customHeight="1" thickTop="1" thickBot="1" x14ac:dyDescent="0.25">
      <c r="A164" s="56" t="s">
        <v>27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32" t="s">
        <v>15</v>
      </c>
      <c r="P164" s="4"/>
      <c r="Q164" s="5">
        <f>(J163+Q163)</f>
        <v>1166</v>
      </c>
      <c r="R164" s="58"/>
      <c r="S164" s="57"/>
      <c r="T164" s="57"/>
      <c r="U164" s="57" t="s">
        <v>52</v>
      </c>
      <c r="V164" s="32" t="s">
        <v>15</v>
      </c>
      <c r="W164" s="4"/>
      <c r="X164" s="5">
        <f>J163+Q163+X163</f>
        <v>1748</v>
      </c>
      <c r="Y164" s="58"/>
      <c r="Z164" s="57"/>
      <c r="AA164" s="57"/>
      <c r="AB164" s="57" t="s">
        <v>52</v>
      </c>
      <c r="AC164" s="32" t="s">
        <v>15</v>
      </c>
      <c r="AD164" s="4"/>
      <c r="AE164" s="5">
        <f>J163+Q163+X163+AE163</f>
        <v>2296</v>
      </c>
    </row>
    <row r="165" spans="1:31" ht="18.95" customHeight="1" thickTop="1" x14ac:dyDescent="0.2">
      <c r="A165" s="60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61"/>
      <c r="P165" s="59"/>
      <c r="Q165" s="59"/>
      <c r="R165" s="59"/>
      <c r="S165" s="59"/>
      <c r="T165" s="59"/>
      <c r="U165" s="59"/>
      <c r="V165" s="61"/>
      <c r="W165" s="59"/>
      <c r="X165" s="59"/>
      <c r="Y165" s="59"/>
      <c r="Z165" s="59"/>
      <c r="AA165" s="59"/>
      <c r="AB165" s="59"/>
      <c r="AC165" s="61"/>
      <c r="AD165" s="59"/>
      <c r="AE165" s="59"/>
    </row>
    <row r="166" spans="1:31" ht="18.95" customHeight="1" x14ac:dyDescent="0.2"/>
    <row r="167" spans="1:31" ht="18.95" customHeight="1" thickBot="1" x14ac:dyDescent="0.25"/>
    <row r="168" spans="1:31" ht="18.95" customHeight="1" thickTop="1" thickBot="1" x14ac:dyDescent="0.25">
      <c r="A168" s="3"/>
      <c r="B168" s="278" t="s">
        <v>10</v>
      </c>
      <c r="C168" s="279"/>
      <c r="D168" s="280"/>
      <c r="E168" s="27" t="s">
        <v>6</v>
      </c>
      <c r="F168" s="28"/>
      <c r="G168" s="29"/>
      <c r="H168" s="54">
        <f>$H$4</f>
        <v>3</v>
      </c>
      <c r="I168" s="9"/>
      <c r="J168" s="10"/>
      <c r="K168" s="24" t="s">
        <v>6</v>
      </c>
      <c r="L168" s="25"/>
      <c r="M168" s="26"/>
      <c r="N168" s="55">
        <f>$N$4</f>
        <v>3</v>
      </c>
      <c r="O168" s="10"/>
      <c r="P168" s="10"/>
      <c r="Q168" s="10"/>
      <c r="R168" s="24" t="s">
        <v>6</v>
      </c>
      <c r="S168" s="25"/>
      <c r="T168" s="26"/>
      <c r="U168" s="55">
        <f>$U$4</f>
        <v>3</v>
      </c>
      <c r="V168" s="10"/>
      <c r="W168" s="10"/>
      <c r="X168" s="10"/>
      <c r="Y168" s="24" t="s">
        <v>6</v>
      </c>
      <c r="Z168" s="25"/>
      <c r="AA168" s="26"/>
      <c r="AB168" s="55">
        <v>3</v>
      </c>
      <c r="AC168" s="10"/>
      <c r="AD168" s="10"/>
      <c r="AE168" s="10"/>
    </row>
    <row r="169" spans="1:31" ht="18.95" customHeight="1" thickTop="1" x14ac:dyDescent="0.2">
      <c r="A169" s="11"/>
      <c r="B169" s="12" t="s">
        <v>7</v>
      </c>
      <c r="C169" s="12"/>
      <c r="D169" s="12"/>
      <c r="E169" s="62">
        <f>$H$4</f>
        <v>3</v>
      </c>
      <c r="F169" s="272" t="str">
        <f>$F$5</f>
        <v>BRESSOLS</v>
      </c>
      <c r="G169" s="273"/>
      <c r="H169" s="273"/>
      <c r="I169" s="273"/>
      <c r="J169" s="274"/>
      <c r="K169" s="36">
        <f>$N$4</f>
        <v>3</v>
      </c>
      <c r="L169" s="272" t="str">
        <f>$L$5</f>
        <v>LE SEQUESTRE</v>
      </c>
      <c r="M169" s="273"/>
      <c r="N169" s="273"/>
      <c r="O169" s="273"/>
      <c r="P169" s="273"/>
      <c r="Q169" s="274"/>
      <c r="R169" s="36">
        <f>$U$4</f>
        <v>3</v>
      </c>
      <c r="S169" s="272" t="str">
        <f>$S$5</f>
        <v>GRENADE</v>
      </c>
      <c r="T169" s="273"/>
      <c r="U169" s="273"/>
      <c r="V169" s="273"/>
      <c r="W169" s="273"/>
      <c r="X169" s="274"/>
      <c r="Y169" s="36">
        <f>$AB$4</f>
        <v>3</v>
      </c>
      <c r="Z169" s="275" t="str">
        <f>$Z$5</f>
        <v>TOULOUSE</v>
      </c>
      <c r="AA169" s="276"/>
      <c r="AB169" s="276"/>
      <c r="AC169" s="276"/>
      <c r="AD169" s="276"/>
      <c r="AE169" s="277"/>
    </row>
    <row r="170" spans="1:31" ht="18.95" customHeight="1" thickBot="1" x14ac:dyDescent="0.25">
      <c r="A170" s="13" t="s">
        <v>11</v>
      </c>
      <c r="B170" s="13" t="s">
        <v>12</v>
      </c>
      <c r="C170" s="13" t="s">
        <v>13</v>
      </c>
      <c r="D170" s="13" t="s">
        <v>24</v>
      </c>
      <c r="E170" s="14" t="s">
        <v>25</v>
      </c>
      <c r="F170" s="13">
        <v>1</v>
      </c>
      <c r="G170" s="13">
        <v>2</v>
      </c>
      <c r="H170" s="13">
        <v>3</v>
      </c>
      <c r="I170" s="13">
        <v>4</v>
      </c>
      <c r="J170" s="13" t="s">
        <v>22</v>
      </c>
      <c r="K170" s="14" t="s">
        <v>25</v>
      </c>
      <c r="L170" s="13">
        <v>1</v>
      </c>
      <c r="M170" s="13">
        <v>2</v>
      </c>
      <c r="N170" s="13">
        <v>3</v>
      </c>
      <c r="O170" s="13">
        <v>4</v>
      </c>
      <c r="P170" s="13" t="s">
        <v>22</v>
      </c>
      <c r="Q170" s="13" t="s">
        <v>26</v>
      </c>
      <c r="R170" s="14" t="s">
        <v>25</v>
      </c>
      <c r="S170" s="13">
        <v>1</v>
      </c>
      <c r="T170" s="13">
        <v>2</v>
      </c>
      <c r="U170" s="13">
        <v>3</v>
      </c>
      <c r="V170" s="13">
        <v>4</v>
      </c>
      <c r="W170" s="13" t="s">
        <v>22</v>
      </c>
      <c r="X170" s="13" t="s">
        <v>26</v>
      </c>
      <c r="Y170" s="14" t="s">
        <v>25</v>
      </c>
      <c r="Z170" s="13">
        <v>1</v>
      </c>
      <c r="AA170" s="13">
        <v>2</v>
      </c>
      <c r="AB170" s="13">
        <v>3</v>
      </c>
      <c r="AC170" s="13">
        <v>4</v>
      </c>
      <c r="AD170" s="13" t="s">
        <v>22</v>
      </c>
      <c r="AE170" s="13" t="s">
        <v>26</v>
      </c>
    </row>
    <row r="171" spans="1:31" ht="18.95" customHeight="1" thickTop="1" x14ac:dyDescent="0.2">
      <c r="A171" s="151" t="s">
        <v>135</v>
      </c>
      <c r="B171" s="43" t="s">
        <v>191</v>
      </c>
      <c r="C171" s="43" t="s">
        <v>126</v>
      </c>
      <c r="D171" s="42">
        <v>6</v>
      </c>
      <c r="E171" s="39">
        <f>IF(F171&gt;0,D171*$E$150,0)</f>
        <v>18</v>
      </c>
      <c r="F171" s="48">
        <v>40</v>
      </c>
      <c r="G171" s="48">
        <v>39</v>
      </c>
      <c r="H171" s="48">
        <v>52</v>
      </c>
      <c r="I171" s="48"/>
      <c r="J171" s="53">
        <f t="shared" ref="J171:J182" si="278">F171+G171+H171+I171</f>
        <v>131</v>
      </c>
      <c r="K171" s="15">
        <f>IF(L171&gt;0,D171*$K$150,0)</f>
        <v>0</v>
      </c>
      <c r="L171" s="48"/>
      <c r="M171" s="48"/>
      <c r="N171" s="48"/>
      <c r="O171" s="48"/>
      <c r="P171" s="16">
        <f t="shared" ref="P171:P182" si="279">L171+M171+N171+O171</f>
        <v>0</v>
      </c>
      <c r="Q171" s="16">
        <f t="shared" ref="Q171:Q182" si="280">J171+P171</f>
        <v>131</v>
      </c>
      <c r="R171" s="15">
        <f>IF(S171&gt;0,D171*$R$150,0)</f>
        <v>0</v>
      </c>
      <c r="S171" s="48"/>
      <c r="T171" s="48"/>
      <c r="U171" s="48"/>
      <c r="V171" s="48"/>
      <c r="W171" s="16">
        <f t="shared" ref="W171:W182" si="281">S171+T171+U171+V171</f>
        <v>0</v>
      </c>
      <c r="X171" s="16">
        <f t="shared" ref="X171:X182" si="282">J171+P171+W171</f>
        <v>131</v>
      </c>
      <c r="Y171" s="15">
        <f>IF(Z171&gt;0,D171*$Y$150,0)</f>
        <v>0</v>
      </c>
      <c r="Z171" s="48"/>
      <c r="AA171" s="48"/>
      <c r="AB171" s="48"/>
      <c r="AC171" s="48"/>
      <c r="AD171" s="16">
        <f t="shared" ref="AD171:AD182" si="283">Z171+AA171+AB171+AC171</f>
        <v>0</v>
      </c>
      <c r="AE171" s="16">
        <f t="shared" ref="AE171:AE182" si="284">J171+P171+W171+AD171</f>
        <v>131</v>
      </c>
    </row>
    <row r="172" spans="1:31" ht="18.95" customHeight="1" x14ac:dyDescent="0.2">
      <c r="A172" s="152" t="s">
        <v>136</v>
      </c>
      <c r="B172" s="45" t="s">
        <v>192</v>
      </c>
      <c r="C172" s="45" t="s">
        <v>172</v>
      </c>
      <c r="D172" s="44">
        <v>10</v>
      </c>
      <c r="E172" s="40">
        <f t="shared" ref="E172:E182" si="285">IF(F172&gt;0,D172*$E$150,0)</f>
        <v>30</v>
      </c>
      <c r="F172" s="49">
        <v>34</v>
      </c>
      <c r="G172" s="49">
        <v>36</v>
      </c>
      <c r="H172" s="49">
        <v>38</v>
      </c>
      <c r="I172" s="49"/>
      <c r="J172" s="37">
        <f t="shared" si="278"/>
        <v>108</v>
      </c>
      <c r="K172" s="14">
        <f t="shared" ref="K172:K182" si="286">IF(L172&gt;0,D172*$K$150,0)</f>
        <v>30</v>
      </c>
      <c r="L172" s="49">
        <v>36</v>
      </c>
      <c r="M172" s="49">
        <v>36</v>
      </c>
      <c r="N172" s="49">
        <v>36</v>
      </c>
      <c r="O172" s="49"/>
      <c r="P172" s="17">
        <f t="shared" si="279"/>
        <v>108</v>
      </c>
      <c r="Q172" s="17">
        <f t="shared" si="280"/>
        <v>216</v>
      </c>
      <c r="R172" s="14">
        <f t="shared" ref="R172:R182" si="287">IF(S172&gt;0,D172*$R$150,0)</f>
        <v>0</v>
      </c>
      <c r="S172" s="49"/>
      <c r="T172" s="49"/>
      <c r="U172" s="49"/>
      <c r="V172" s="49"/>
      <c r="W172" s="17">
        <f t="shared" si="281"/>
        <v>0</v>
      </c>
      <c r="X172" s="17">
        <f t="shared" si="282"/>
        <v>216</v>
      </c>
      <c r="Y172" s="14">
        <f t="shared" ref="Y172:Y182" si="288">IF(Z172&gt;0,D172*$Y$150,0)</f>
        <v>30</v>
      </c>
      <c r="Z172" s="49">
        <v>35</v>
      </c>
      <c r="AA172" s="49">
        <v>28</v>
      </c>
      <c r="AB172" s="49">
        <v>44</v>
      </c>
      <c r="AC172" s="49"/>
      <c r="AD172" s="17">
        <f t="shared" si="283"/>
        <v>107</v>
      </c>
      <c r="AE172" s="17">
        <f t="shared" si="284"/>
        <v>323</v>
      </c>
    </row>
    <row r="173" spans="1:31" ht="18.95" customHeight="1" x14ac:dyDescent="0.2">
      <c r="A173" s="152" t="s">
        <v>135</v>
      </c>
      <c r="B173" s="45" t="s">
        <v>193</v>
      </c>
      <c r="C173" s="45" t="s">
        <v>194</v>
      </c>
      <c r="D173" s="44">
        <v>4</v>
      </c>
      <c r="E173" s="40">
        <f t="shared" si="285"/>
        <v>12</v>
      </c>
      <c r="F173" s="49">
        <v>54</v>
      </c>
      <c r="G173" s="49">
        <v>41</v>
      </c>
      <c r="H173" s="49">
        <v>48</v>
      </c>
      <c r="I173" s="49"/>
      <c r="J173" s="17">
        <f t="shared" si="278"/>
        <v>143</v>
      </c>
      <c r="K173" s="14">
        <f t="shared" si="286"/>
        <v>0</v>
      </c>
      <c r="L173" s="49"/>
      <c r="M173" s="49"/>
      <c r="N173" s="49"/>
      <c r="O173" s="49"/>
      <c r="P173" s="17">
        <f t="shared" si="279"/>
        <v>0</v>
      </c>
      <c r="Q173" s="17">
        <f t="shared" si="280"/>
        <v>143</v>
      </c>
      <c r="R173" s="14">
        <f t="shared" si="287"/>
        <v>0</v>
      </c>
      <c r="S173" s="49"/>
      <c r="T173" s="49"/>
      <c r="U173" s="49"/>
      <c r="V173" s="49"/>
      <c r="W173" s="17">
        <f t="shared" si="281"/>
        <v>0</v>
      </c>
      <c r="X173" s="17">
        <f t="shared" si="282"/>
        <v>143</v>
      </c>
      <c r="Y173" s="14">
        <f t="shared" si="288"/>
        <v>12</v>
      </c>
      <c r="Z173" s="49">
        <v>58</v>
      </c>
      <c r="AA173" s="49">
        <v>44</v>
      </c>
      <c r="AB173" s="49">
        <v>37</v>
      </c>
      <c r="AC173" s="49"/>
      <c r="AD173" s="17">
        <f t="shared" si="283"/>
        <v>139</v>
      </c>
      <c r="AE173" s="17">
        <f t="shared" si="284"/>
        <v>282</v>
      </c>
    </row>
    <row r="174" spans="1:31" ht="18.95" customHeight="1" x14ac:dyDescent="0.2">
      <c r="A174" s="152" t="s">
        <v>135</v>
      </c>
      <c r="B174" s="45" t="s">
        <v>146</v>
      </c>
      <c r="C174" s="45" t="s">
        <v>89</v>
      </c>
      <c r="D174" s="44">
        <v>4</v>
      </c>
      <c r="E174" s="40">
        <f t="shared" si="285"/>
        <v>12</v>
      </c>
      <c r="F174" s="49">
        <v>51</v>
      </c>
      <c r="G174" s="49">
        <v>59</v>
      </c>
      <c r="H174" s="49">
        <v>46</v>
      </c>
      <c r="I174" s="49"/>
      <c r="J174" s="17">
        <f t="shared" si="278"/>
        <v>156</v>
      </c>
      <c r="K174" s="14">
        <f t="shared" si="286"/>
        <v>0</v>
      </c>
      <c r="L174" s="49"/>
      <c r="M174" s="49"/>
      <c r="N174" s="49"/>
      <c r="O174" s="49"/>
      <c r="P174" s="17">
        <f t="shared" si="279"/>
        <v>0</v>
      </c>
      <c r="Q174" s="17">
        <f t="shared" si="280"/>
        <v>156</v>
      </c>
      <c r="R174" s="14">
        <f t="shared" si="287"/>
        <v>0</v>
      </c>
      <c r="S174" s="49"/>
      <c r="T174" s="49"/>
      <c r="U174" s="49"/>
      <c r="V174" s="49"/>
      <c r="W174" s="17">
        <f t="shared" si="281"/>
        <v>0</v>
      </c>
      <c r="X174" s="17">
        <f t="shared" si="282"/>
        <v>156</v>
      </c>
      <c r="Y174" s="14">
        <f t="shared" si="288"/>
        <v>0</v>
      </c>
      <c r="Z174" s="49"/>
      <c r="AA174" s="49"/>
      <c r="AB174" s="49"/>
      <c r="AC174" s="49"/>
      <c r="AD174" s="17">
        <f t="shared" si="283"/>
        <v>0</v>
      </c>
      <c r="AE174" s="17">
        <f t="shared" si="284"/>
        <v>156</v>
      </c>
    </row>
    <row r="175" spans="1:31" ht="18.95" customHeight="1" x14ac:dyDescent="0.2">
      <c r="A175" s="152" t="s">
        <v>135</v>
      </c>
      <c r="B175" s="45" t="s">
        <v>193</v>
      </c>
      <c r="C175" s="45" t="s">
        <v>190</v>
      </c>
      <c r="D175" s="44">
        <v>2</v>
      </c>
      <c r="E175" s="40">
        <f t="shared" si="285"/>
        <v>0</v>
      </c>
      <c r="F175" s="49"/>
      <c r="G175" s="49"/>
      <c r="H175" s="49"/>
      <c r="I175" s="49"/>
      <c r="J175" s="17">
        <f t="shared" si="278"/>
        <v>0</v>
      </c>
      <c r="K175" s="14">
        <f t="shared" si="286"/>
        <v>6</v>
      </c>
      <c r="L175" s="49">
        <v>52</v>
      </c>
      <c r="M175" s="49">
        <v>48</v>
      </c>
      <c r="N175" s="49">
        <v>44</v>
      </c>
      <c r="O175" s="49"/>
      <c r="P175" s="17">
        <f t="shared" si="279"/>
        <v>144</v>
      </c>
      <c r="Q175" s="17">
        <f t="shared" si="280"/>
        <v>144</v>
      </c>
      <c r="R175" s="14">
        <f t="shared" si="287"/>
        <v>6</v>
      </c>
      <c r="S175" s="49">
        <v>42</v>
      </c>
      <c r="T175" s="49">
        <v>43</v>
      </c>
      <c r="U175" s="49">
        <v>48</v>
      </c>
      <c r="V175" s="49"/>
      <c r="W175" s="17">
        <f t="shared" si="281"/>
        <v>133</v>
      </c>
      <c r="X175" s="17">
        <f t="shared" si="282"/>
        <v>277</v>
      </c>
      <c r="Y175" s="14">
        <f t="shared" si="288"/>
        <v>6</v>
      </c>
      <c r="Z175" s="49">
        <v>36</v>
      </c>
      <c r="AA175" s="49">
        <v>50</v>
      </c>
      <c r="AB175" s="49">
        <v>52</v>
      </c>
      <c r="AC175" s="49"/>
      <c r="AD175" s="17">
        <f t="shared" si="283"/>
        <v>138</v>
      </c>
      <c r="AE175" s="17">
        <f t="shared" si="284"/>
        <v>415</v>
      </c>
    </row>
    <row r="176" spans="1:31" ht="18.95" customHeight="1" x14ac:dyDescent="0.2">
      <c r="A176" s="152" t="s">
        <v>135</v>
      </c>
      <c r="B176" s="45" t="s">
        <v>93</v>
      </c>
      <c r="C176" s="45" t="s">
        <v>94</v>
      </c>
      <c r="D176" s="44">
        <v>4</v>
      </c>
      <c r="E176" s="40">
        <f t="shared" si="285"/>
        <v>0</v>
      </c>
      <c r="F176" s="49"/>
      <c r="G176" s="49"/>
      <c r="H176" s="49"/>
      <c r="I176" s="49"/>
      <c r="J176" s="17">
        <f t="shared" si="278"/>
        <v>0</v>
      </c>
      <c r="K176" s="14">
        <f t="shared" si="286"/>
        <v>12</v>
      </c>
      <c r="L176" s="49">
        <v>47</v>
      </c>
      <c r="M176" s="49">
        <v>47</v>
      </c>
      <c r="N176" s="49">
        <v>41</v>
      </c>
      <c r="O176" s="49"/>
      <c r="P176" s="17">
        <f t="shared" si="279"/>
        <v>135</v>
      </c>
      <c r="Q176" s="17">
        <f t="shared" si="280"/>
        <v>135</v>
      </c>
      <c r="R176" s="14">
        <f t="shared" si="287"/>
        <v>12</v>
      </c>
      <c r="S176" s="49">
        <v>45</v>
      </c>
      <c r="T176" s="49">
        <v>36</v>
      </c>
      <c r="U176" s="49">
        <v>45</v>
      </c>
      <c r="V176" s="49"/>
      <c r="W176" s="17">
        <f t="shared" si="281"/>
        <v>126</v>
      </c>
      <c r="X176" s="17">
        <f t="shared" si="282"/>
        <v>261</v>
      </c>
      <c r="Y176" s="14">
        <f t="shared" si="288"/>
        <v>0</v>
      </c>
      <c r="Z176" s="49"/>
      <c r="AA176" s="49"/>
      <c r="AB176" s="49"/>
      <c r="AC176" s="49"/>
      <c r="AD176" s="17">
        <f t="shared" si="283"/>
        <v>0</v>
      </c>
      <c r="AE176" s="17">
        <f t="shared" si="284"/>
        <v>261</v>
      </c>
    </row>
    <row r="177" spans="1:31" ht="18.95" customHeight="1" x14ac:dyDescent="0.2">
      <c r="A177" s="152" t="s">
        <v>138</v>
      </c>
      <c r="B177" s="45" t="s">
        <v>195</v>
      </c>
      <c r="C177" s="45" t="s">
        <v>106</v>
      </c>
      <c r="D177" s="44">
        <v>18</v>
      </c>
      <c r="E177" s="40">
        <f t="shared" si="285"/>
        <v>0</v>
      </c>
      <c r="F177" s="49"/>
      <c r="G177" s="49"/>
      <c r="H177" s="49"/>
      <c r="I177" s="49"/>
      <c r="J177" s="17">
        <f t="shared" si="278"/>
        <v>0</v>
      </c>
      <c r="K177" s="14">
        <f t="shared" si="286"/>
        <v>54</v>
      </c>
      <c r="L177" s="49">
        <v>38</v>
      </c>
      <c r="M177" s="49">
        <v>31</v>
      </c>
      <c r="N177" s="49">
        <v>36</v>
      </c>
      <c r="O177" s="49"/>
      <c r="P177" s="17">
        <f t="shared" si="279"/>
        <v>105</v>
      </c>
      <c r="Q177" s="17">
        <f t="shared" si="280"/>
        <v>105</v>
      </c>
      <c r="R177" s="14">
        <f t="shared" si="287"/>
        <v>54</v>
      </c>
      <c r="S177" s="49">
        <v>32</v>
      </c>
      <c r="T177" s="49">
        <v>37</v>
      </c>
      <c r="U177" s="49">
        <v>35</v>
      </c>
      <c r="V177" s="49"/>
      <c r="W177" s="17">
        <f t="shared" si="281"/>
        <v>104</v>
      </c>
      <c r="X177" s="17">
        <f t="shared" si="282"/>
        <v>209</v>
      </c>
      <c r="Y177" s="14">
        <f t="shared" si="288"/>
        <v>0</v>
      </c>
      <c r="Z177" s="49"/>
      <c r="AA177" s="49"/>
      <c r="AB177" s="49"/>
      <c r="AC177" s="49"/>
      <c r="AD177" s="17">
        <f t="shared" si="283"/>
        <v>0</v>
      </c>
      <c r="AE177" s="17">
        <f t="shared" si="284"/>
        <v>209</v>
      </c>
    </row>
    <row r="178" spans="1:31" ht="18.95" customHeight="1" x14ac:dyDescent="0.2">
      <c r="A178" s="152" t="s">
        <v>135</v>
      </c>
      <c r="B178" s="125" t="s">
        <v>209</v>
      </c>
      <c r="C178" s="125" t="s">
        <v>181</v>
      </c>
      <c r="D178" s="44">
        <v>4</v>
      </c>
      <c r="E178" s="40">
        <f t="shared" si="285"/>
        <v>0</v>
      </c>
      <c r="F178" s="127"/>
      <c r="G178" s="127"/>
      <c r="H178" s="127"/>
      <c r="I178" s="127"/>
      <c r="J178" s="17">
        <f t="shared" si="278"/>
        <v>0</v>
      </c>
      <c r="K178" s="14">
        <f t="shared" si="286"/>
        <v>0</v>
      </c>
      <c r="L178" s="127"/>
      <c r="M178" s="127"/>
      <c r="N178" s="127"/>
      <c r="O178" s="127"/>
      <c r="P178" s="17">
        <f t="shared" si="279"/>
        <v>0</v>
      </c>
      <c r="Q178" s="17">
        <f t="shared" si="280"/>
        <v>0</v>
      </c>
      <c r="R178" s="14">
        <f t="shared" si="287"/>
        <v>12</v>
      </c>
      <c r="S178" s="127">
        <v>36</v>
      </c>
      <c r="T178" s="127">
        <v>37</v>
      </c>
      <c r="U178" s="127">
        <v>47</v>
      </c>
      <c r="V178" s="127"/>
      <c r="W178" s="17">
        <f t="shared" si="281"/>
        <v>120</v>
      </c>
      <c r="X178" s="17">
        <f t="shared" si="282"/>
        <v>120</v>
      </c>
      <c r="Y178" s="14">
        <f t="shared" si="288"/>
        <v>12</v>
      </c>
      <c r="Z178" s="127">
        <v>39</v>
      </c>
      <c r="AA178" s="127">
        <v>52</v>
      </c>
      <c r="AB178" s="127">
        <v>52</v>
      </c>
      <c r="AC178" s="127"/>
      <c r="AD178" s="17">
        <f t="shared" si="283"/>
        <v>143</v>
      </c>
      <c r="AE178" s="17">
        <f t="shared" si="284"/>
        <v>263</v>
      </c>
    </row>
    <row r="179" spans="1:31" ht="18.95" customHeight="1" x14ac:dyDescent="0.2">
      <c r="A179" s="152"/>
      <c r="B179" s="125"/>
      <c r="C179" s="125"/>
      <c r="D179" s="44"/>
      <c r="E179" s="40">
        <f t="shared" si="285"/>
        <v>0</v>
      </c>
      <c r="F179" s="127"/>
      <c r="G179" s="127"/>
      <c r="H179" s="127"/>
      <c r="I179" s="127"/>
      <c r="J179" s="17">
        <f t="shared" si="278"/>
        <v>0</v>
      </c>
      <c r="K179" s="14">
        <f t="shared" si="286"/>
        <v>0</v>
      </c>
      <c r="L179" s="127"/>
      <c r="M179" s="127"/>
      <c r="N179" s="127"/>
      <c r="O179" s="127"/>
      <c r="P179" s="17">
        <f t="shared" si="279"/>
        <v>0</v>
      </c>
      <c r="Q179" s="17">
        <f t="shared" si="280"/>
        <v>0</v>
      </c>
      <c r="R179" s="14">
        <f t="shared" si="287"/>
        <v>0</v>
      </c>
      <c r="S179" s="127"/>
      <c r="T179" s="127"/>
      <c r="U179" s="127"/>
      <c r="V179" s="127"/>
      <c r="W179" s="17">
        <f t="shared" si="281"/>
        <v>0</v>
      </c>
      <c r="X179" s="17">
        <f t="shared" si="282"/>
        <v>0</v>
      </c>
      <c r="Y179" s="14">
        <f t="shared" si="288"/>
        <v>0</v>
      </c>
      <c r="Z179" s="127"/>
      <c r="AA179" s="127"/>
      <c r="AB179" s="127"/>
      <c r="AC179" s="127"/>
      <c r="AD179" s="17">
        <f t="shared" si="283"/>
        <v>0</v>
      </c>
      <c r="AE179" s="17">
        <f t="shared" si="284"/>
        <v>0</v>
      </c>
    </row>
    <row r="180" spans="1:31" ht="18.95" customHeight="1" x14ac:dyDescent="0.2">
      <c r="A180" s="152"/>
      <c r="B180" s="125"/>
      <c r="C180" s="125"/>
      <c r="D180" s="44"/>
      <c r="E180" s="40">
        <f t="shared" si="285"/>
        <v>0</v>
      </c>
      <c r="F180" s="127"/>
      <c r="G180" s="127"/>
      <c r="H180" s="127"/>
      <c r="I180" s="127"/>
      <c r="J180" s="17">
        <f t="shared" si="278"/>
        <v>0</v>
      </c>
      <c r="K180" s="14">
        <f t="shared" si="286"/>
        <v>0</v>
      </c>
      <c r="L180" s="127"/>
      <c r="M180" s="127"/>
      <c r="N180" s="127"/>
      <c r="O180" s="127"/>
      <c r="P180" s="17">
        <f t="shared" si="279"/>
        <v>0</v>
      </c>
      <c r="Q180" s="17">
        <f t="shared" si="280"/>
        <v>0</v>
      </c>
      <c r="R180" s="14">
        <f t="shared" si="287"/>
        <v>0</v>
      </c>
      <c r="S180" s="127"/>
      <c r="T180" s="127"/>
      <c r="U180" s="127"/>
      <c r="V180" s="127"/>
      <c r="W180" s="17">
        <f t="shared" si="281"/>
        <v>0</v>
      </c>
      <c r="X180" s="17">
        <f t="shared" si="282"/>
        <v>0</v>
      </c>
      <c r="Y180" s="14">
        <f t="shared" si="288"/>
        <v>0</v>
      </c>
      <c r="Z180" s="127"/>
      <c r="AA180" s="127"/>
      <c r="AB180" s="127"/>
      <c r="AC180" s="127"/>
      <c r="AD180" s="17">
        <f t="shared" si="283"/>
        <v>0</v>
      </c>
      <c r="AE180" s="17">
        <f t="shared" si="284"/>
        <v>0</v>
      </c>
    </row>
    <row r="181" spans="1:31" ht="18.95" customHeight="1" x14ac:dyDescent="0.2">
      <c r="A181" s="152"/>
      <c r="B181" s="125"/>
      <c r="C181" s="125"/>
      <c r="D181" s="44"/>
      <c r="E181" s="40">
        <f t="shared" si="285"/>
        <v>0</v>
      </c>
      <c r="F181" s="127"/>
      <c r="G181" s="127"/>
      <c r="H181" s="127"/>
      <c r="I181" s="127"/>
      <c r="J181" s="17">
        <f t="shared" si="278"/>
        <v>0</v>
      </c>
      <c r="K181" s="14">
        <f t="shared" si="286"/>
        <v>0</v>
      </c>
      <c r="L181" s="127"/>
      <c r="M181" s="127"/>
      <c r="N181" s="127"/>
      <c r="O181" s="127"/>
      <c r="P181" s="17">
        <f t="shared" si="279"/>
        <v>0</v>
      </c>
      <c r="Q181" s="17">
        <f t="shared" si="280"/>
        <v>0</v>
      </c>
      <c r="R181" s="14">
        <f t="shared" si="287"/>
        <v>0</v>
      </c>
      <c r="S181" s="127"/>
      <c r="T181" s="127"/>
      <c r="U181" s="127"/>
      <c r="V181" s="127"/>
      <c r="W181" s="17">
        <f t="shared" si="281"/>
        <v>0</v>
      </c>
      <c r="X181" s="17">
        <f t="shared" si="282"/>
        <v>0</v>
      </c>
      <c r="Y181" s="14">
        <f t="shared" si="288"/>
        <v>0</v>
      </c>
      <c r="Z181" s="127"/>
      <c r="AA181" s="127"/>
      <c r="AB181" s="127"/>
      <c r="AC181" s="127"/>
      <c r="AD181" s="17">
        <f t="shared" si="283"/>
        <v>0</v>
      </c>
      <c r="AE181" s="17">
        <f t="shared" si="284"/>
        <v>0</v>
      </c>
    </row>
    <row r="182" spans="1:31" ht="18.95" customHeight="1" thickBot="1" x14ac:dyDescent="0.25">
      <c r="A182" s="154"/>
      <c r="B182" s="47"/>
      <c r="C182" s="47"/>
      <c r="D182" s="46" t="s">
        <v>52</v>
      </c>
      <c r="E182" s="40">
        <f t="shared" si="285"/>
        <v>0</v>
      </c>
      <c r="F182" s="50"/>
      <c r="G182" s="50"/>
      <c r="H182" s="50"/>
      <c r="I182" s="50"/>
      <c r="J182" s="17">
        <f t="shared" si="278"/>
        <v>0</v>
      </c>
      <c r="K182" s="14">
        <f t="shared" si="286"/>
        <v>0</v>
      </c>
      <c r="L182" s="50"/>
      <c r="M182" s="50"/>
      <c r="N182" s="50"/>
      <c r="O182" s="50"/>
      <c r="P182" s="17">
        <f t="shared" si="279"/>
        <v>0</v>
      </c>
      <c r="Q182" s="17">
        <f t="shared" si="280"/>
        <v>0</v>
      </c>
      <c r="R182" s="14">
        <f t="shared" si="287"/>
        <v>0</v>
      </c>
      <c r="S182" s="50"/>
      <c r="T182" s="50"/>
      <c r="U182" s="50"/>
      <c r="V182" s="50"/>
      <c r="W182" s="17">
        <f t="shared" si="281"/>
        <v>0</v>
      </c>
      <c r="X182" s="17">
        <f t="shared" si="282"/>
        <v>0</v>
      </c>
      <c r="Y182" s="14">
        <f t="shared" si="288"/>
        <v>0</v>
      </c>
      <c r="Z182" s="50"/>
      <c r="AA182" s="50"/>
      <c r="AB182" s="50"/>
      <c r="AC182" s="50"/>
      <c r="AD182" s="17">
        <f t="shared" si="283"/>
        <v>0</v>
      </c>
      <c r="AE182" s="17">
        <f t="shared" si="284"/>
        <v>0</v>
      </c>
    </row>
    <row r="183" spans="1:31" ht="18.95" customHeight="1" thickTop="1" x14ac:dyDescent="0.2">
      <c r="A183" s="30" t="s">
        <v>57</v>
      </c>
      <c r="B183" s="17"/>
      <c r="C183" s="20"/>
      <c r="D183" s="8">
        <v>0</v>
      </c>
      <c r="E183" s="132">
        <f>SUM(E171:E182)</f>
        <v>72</v>
      </c>
      <c r="F183" s="16">
        <f>SUM(F171:F182)</f>
        <v>179</v>
      </c>
      <c r="G183" s="147">
        <f>SUM(G171:G182)</f>
        <v>175</v>
      </c>
      <c r="H183" s="8">
        <f>SUM(H171:H182)</f>
        <v>184</v>
      </c>
      <c r="I183" s="17">
        <f>I171+I172+I173+I174+I175+I176+I181+I182</f>
        <v>0</v>
      </c>
      <c r="J183" s="16" t="s">
        <v>52</v>
      </c>
      <c r="K183" s="149">
        <f>SUM(K171:K182)</f>
        <v>102</v>
      </c>
      <c r="L183" s="16">
        <f>SUM(L171:L182)</f>
        <v>173</v>
      </c>
      <c r="M183" s="147">
        <f>SUM(M171:M182)</f>
        <v>162</v>
      </c>
      <c r="N183" s="147">
        <f>SUM(N171:N182)</f>
        <v>157</v>
      </c>
      <c r="O183" s="16">
        <f>O171+O172+O173+O174+O175+O176+O181+O182</f>
        <v>0</v>
      </c>
      <c r="P183" s="16"/>
      <c r="Q183" s="16"/>
      <c r="R183" s="149">
        <f>SUM(R171:R182)</f>
        <v>84</v>
      </c>
      <c r="S183" s="16">
        <f>SUM(S171:S182)</f>
        <v>155</v>
      </c>
      <c r="T183" s="147">
        <f>SUM(T171:T182)</f>
        <v>153</v>
      </c>
      <c r="U183" s="147">
        <f>SUM(U171:U182)</f>
        <v>175</v>
      </c>
      <c r="V183" s="16">
        <f>V171+V172+V173+V174+V175+V176+V181+V182</f>
        <v>0</v>
      </c>
      <c r="W183" s="16"/>
      <c r="X183" s="16"/>
      <c r="Y183" s="149">
        <f>SUM(Y171:Y182)</f>
        <v>60</v>
      </c>
      <c r="Z183" s="16">
        <f>SUM(Z171:Z182)</f>
        <v>168</v>
      </c>
      <c r="AA183" s="147">
        <f>SUM(AA171:AA182)</f>
        <v>174</v>
      </c>
      <c r="AB183" s="147">
        <f>SUM(AB171:AB182)</f>
        <v>185</v>
      </c>
      <c r="AC183" s="17">
        <f>AC171+AC172+AC173+AC174+AC175+AC176+AC181+AC182</f>
        <v>0</v>
      </c>
      <c r="AD183" s="16"/>
      <c r="AE183" s="16"/>
    </row>
    <row r="184" spans="1:31" ht="18.95" customHeight="1" thickBot="1" x14ac:dyDescent="0.25">
      <c r="A184" s="31" t="s">
        <v>60</v>
      </c>
      <c r="B184" s="7"/>
      <c r="C184" s="7"/>
      <c r="D184" s="7"/>
      <c r="E184" s="7"/>
      <c r="F184" s="7"/>
      <c r="G184" s="7"/>
      <c r="H184" s="33">
        <f>SUM(J171:J181)/($H$4*4)</f>
        <v>44.833333333333336</v>
      </c>
      <c r="I184" s="34"/>
      <c r="J184" s="17">
        <f>F183+G183+H183+I183</f>
        <v>538</v>
      </c>
      <c r="K184" s="38"/>
      <c r="L184" s="21"/>
      <c r="M184" s="33">
        <f>SUM(P171:P182)/($N$4*4)</f>
        <v>41</v>
      </c>
      <c r="N184" s="35"/>
      <c r="O184" s="35"/>
      <c r="P184" s="17">
        <f>SUM(L183:O183)</f>
        <v>492</v>
      </c>
      <c r="Q184" s="7"/>
      <c r="R184" s="6"/>
      <c r="S184" s="7"/>
      <c r="T184" s="7"/>
      <c r="U184" s="33">
        <f>SUM(W171:W182)/($U$4*4)</f>
        <v>40.25</v>
      </c>
      <c r="V184" s="28"/>
      <c r="W184" s="17">
        <f>SUM(S183:V183)</f>
        <v>483</v>
      </c>
      <c r="X184" s="17"/>
      <c r="Y184" s="6"/>
      <c r="Z184" s="7"/>
      <c r="AA184" s="7"/>
      <c r="AB184" s="33">
        <f>SUM(AD171:AD182)/($U$4*4)</f>
        <v>43.916666666666664</v>
      </c>
      <c r="AC184" s="28"/>
      <c r="AD184" s="17">
        <f>SUM(Z183:AC183)</f>
        <v>527</v>
      </c>
      <c r="AE184" s="17"/>
    </row>
    <row r="185" spans="1:31" ht="18.95" customHeight="1" thickTop="1" thickBot="1" x14ac:dyDescent="0.25">
      <c r="A185" s="31" t="s">
        <v>59</v>
      </c>
      <c r="B185" s="7"/>
      <c r="C185" s="7"/>
      <c r="D185" s="7"/>
      <c r="E185" s="7"/>
      <c r="F185" s="7"/>
      <c r="G185" s="7"/>
      <c r="H185" s="32" t="s">
        <v>15</v>
      </c>
      <c r="I185" s="4"/>
      <c r="J185" s="5">
        <f>J184+E183</f>
        <v>610</v>
      </c>
      <c r="K185" s="22"/>
      <c r="L185" s="7"/>
      <c r="M185" s="7"/>
      <c r="N185" s="7"/>
      <c r="O185" s="32" t="s">
        <v>15</v>
      </c>
      <c r="P185" s="23"/>
      <c r="Q185" s="5">
        <f>P184+K183</f>
        <v>594</v>
      </c>
      <c r="R185" s="6"/>
      <c r="S185" s="7"/>
      <c r="T185" s="7"/>
      <c r="U185" s="7"/>
      <c r="V185" s="32" t="s">
        <v>15</v>
      </c>
      <c r="W185" s="4"/>
      <c r="X185" s="5">
        <f>R183+W184</f>
        <v>567</v>
      </c>
      <c r="Y185" s="6"/>
      <c r="Z185" s="7"/>
      <c r="AA185" s="7"/>
      <c r="AB185" s="7"/>
      <c r="AC185" s="32" t="s">
        <v>15</v>
      </c>
      <c r="AD185" s="4"/>
      <c r="AE185" s="5">
        <f>Y183+AD184</f>
        <v>587</v>
      </c>
    </row>
    <row r="186" spans="1:31" ht="18.95" customHeight="1" thickTop="1" thickBot="1" x14ac:dyDescent="0.25">
      <c r="A186" s="56" t="s">
        <v>27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32" t="s">
        <v>15</v>
      </c>
      <c r="P186" s="4"/>
      <c r="Q186" s="5">
        <f>(J185+Q185)</f>
        <v>1204</v>
      </c>
      <c r="R186" s="58"/>
      <c r="S186" s="57"/>
      <c r="T186" s="57"/>
      <c r="U186" s="57" t="s">
        <v>52</v>
      </c>
      <c r="V186" s="32" t="s">
        <v>15</v>
      </c>
      <c r="W186" s="4"/>
      <c r="X186" s="5">
        <f>J185+Q185+X185</f>
        <v>1771</v>
      </c>
      <c r="Y186" s="58"/>
      <c r="Z186" s="57"/>
      <c r="AA186" s="57"/>
      <c r="AB186" s="57" t="s">
        <v>52</v>
      </c>
      <c r="AC186" s="32" t="s">
        <v>15</v>
      </c>
      <c r="AD186" s="4"/>
      <c r="AE186" s="5">
        <f>J185+Q185+X185+AE185</f>
        <v>2358</v>
      </c>
    </row>
    <row r="187" spans="1:31" ht="18.95" customHeight="1" thickTop="1" x14ac:dyDescent="0.2">
      <c r="A187" s="60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61"/>
      <c r="P187" s="59"/>
      <c r="Q187" s="59"/>
      <c r="R187" s="59"/>
      <c r="S187" s="59"/>
      <c r="T187" s="59"/>
      <c r="U187" s="59"/>
      <c r="V187" s="61"/>
      <c r="W187" s="59"/>
      <c r="X187" s="59"/>
      <c r="Y187" s="59"/>
      <c r="Z187" s="59"/>
      <c r="AA187" s="59"/>
      <c r="AB187" s="59"/>
      <c r="AC187" s="61"/>
      <c r="AD187" s="59"/>
      <c r="AE187" s="59"/>
    </row>
    <row r="188" spans="1:31" ht="18.95" customHeight="1" x14ac:dyDescent="0.2"/>
    <row r="189" spans="1:31" ht="18.95" customHeight="1" thickBot="1" x14ac:dyDescent="0.25"/>
    <row r="190" spans="1:31" ht="18.95" customHeight="1" thickTop="1" thickBot="1" x14ac:dyDescent="0.25">
      <c r="A190" s="3"/>
      <c r="B190" s="278" t="s">
        <v>56</v>
      </c>
      <c r="C190" s="279"/>
      <c r="D190" s="280"/>
      <c r="E190" s="27" t="s">
        <v>6</v>
      </c>
      <c r="F190" s="28"/>
      <c r="G190" s="29"/>
      <c r="H190" s="54">
        <f>$H$4</f>
        <v>3</v>
      </c>
      <c r="I190" s="9"/>
      <c r="J190" s="10"/>
      <c r="K190" s="24" t="s">
        <v>6</v>
      </c>
      <c r="L190" s="25"/>
      <c r="M190" s="26"/>
      <c r="N190" s="55">
        <f>$N$4</f>
        <v>3</v>
      </c>
      <c r="O190" s="10"/>
      <c r="P190" s="10"/>
      <c r="Q190" s="10"/>
      <c r="R190" s="24" t="s">
        <v>6</v>
      </c>
      <c r="S190" s="25"/>
      <c r="T190" s="26"/>
      <c r="U190" s="55">
        <f>$U$4</f>
        <v>3</v>
      </c>
      <c r="V190" s="10"/>
      <c r="W190" s="10"/>
      <c r="X190" s="10"/>
      <c r="Y190" s="24" t="s">
        <v>6</v>
      </c>
      <c r="Z190" s="25"/>
      <c r="AA190" s="26"/>
      <c r="AB190" s="55">
        <v>3</v>
      </c>
      <c r="AC190" s="10"/>
      <c r="AD190" s="10"/>
      <c r="AE190" s="10"/>
    </row>
    <row r="191" spans="1:31" ht="18.95" customHeight="1" thickTop="1" x14ac:dyDescent="0.2">
      <c r="A191" s="11"/>
      <c r="B191" s="12" t="s">
        <v>7</v>
      </c>
      <c r="C191" s="12"/>
      <c r="D191" s="12"/>
      <c r="E191" s="36">
        <f>$H$4</f>
        <v>3</v>
      </c>
      <c r="F191" s="272" t="str">
        <f>$F$5</f>
        <v>BRESSOLS</v>
      </c>
      <c r="G191" s="273"/>
      <c r="H191" s="273"/>
      <c r="I191" s="273"/>
      <c r="J191" s="274"/>
      <c r="K191" s="36">
        <f>$N$4</f>
        <v>3</v>
      </c>
      <c r="L191" s="272" t="str">
        <f>$L$5</f>
        <v>LE SEQUESTRE</v>
      </c>
      <c r="M191" s="273"/>
      <c r="N191" s="273"/>
      <c r="O191" s="273"/>
      <c r="P191" s="273"/>
      <c r="Q191" s="274"/>
      <c r="R191" s="36">
        <f>$U$4</f>
        <v>3</v>
      </c>
      <c r="S191" s="272" t="str">
        <f>$S$5</f>
        <v>GRENADE</v>
      </c>
      <c r="T191" s="273"/>
      <c r="U191" s="273"/>
      <c r="V191" s="273"/>
      <c r="W191" s="273"/>
      <c r="X191" s="274"/>
      <c r="Y191" s="36">
        <f>$AB$4</f>
        <v>3</v>
      </c>
      <c r="Z191" s="275" t="str">
        <f>$Z$5</f>
        <v>TOULOUSE</v>
      </c>
      <c r="AA191" s="276"/>
      <c r="AB191" s="276"/>
      <c r="AC191" s="276"/>
      <c r="AD191" s="276"/>
      <c r="AE191" s="277"/>
    </row>
    <row r="192" spans="1:31" ht="18.95" customHeight="1" thickBot="1" x14ac:dyDescent="0.25">
      <c r="A192" s="13" t="s">
        <v>11</v>
      </c>
      <c r="B192" s="13" t="s">
        <v>12</v>
      </c>
      <c r="C192" s="13" t="s">
        <v>13</v>
      </c>
      <c r="D192" s="13" t="s">
        <v>24</v>
      </c>
      <c r="E192" s="14" t="s">
        <v>25</v>
      </c>
      <c r="F192" s="13">
        <v>1</v>
      </c>
      <c r="G192" s="13">
        <v>2</v>
      </c>
      <c r="H192" s="13">
        <v>3</v>
      </c>
      <c r="I192" s="13">
        <v>4</v>
      </c>
      <c r="J192" s="13" t="s">
        <v>22</v>
      </c>
      <c r="K192" s="14" t="s">
        <v>25</v>
      </c>
      <c r="L192" s="13">
        <v>1</v>
      </c>
      <c r="M192" s="13">
        <v>2</v>
      </c>
      <c r="N192" s="13">
        <v>3</v>
      </c>
      <c r="O192" s="13">
        <v>4</v>
      </c>
      <c r="P192" s="13" t="s">
        <v>22</v>
      </c>
      <c r="Q192" s="13" t="s">
        <v>26</v>
      </c>
      <c r="R192" s="14" t="s">
        <v>25</v>
      </c>
      <c r="S192" s="13">
        <v>1</v>
      </c>
      <c r="T192" s="13">
        <v>2</v>
      </c>
      <c r="U192" s="13">
        <v>3</v>
      </c>
      <c r="V192" s="13">
        <v>4</v>
      </c>
      <c r="W192" s="13" t="s">
        <v>22</v>
      </c>
      <c r="X192" s="13" t="s">
        <v>26</v>
      </c>
      <c r="Y192" s="14" t="s">
        <v>25</v>
      </c>
      <c r="Z192" s="13">
        <v>1</v>
      </c>
      <c r="AA192" s="13">
        <v>2</v>
      </c>
      <c r="AB192" s="13">
        <v>3</v>
      </c>
      <c r="AC192" s="13">
        <v>4</v>
      </c>
      <c r="AD192" s="13" t="s">
        <v>22</v>
      </c>
      <c r="AE192" s="13" t="s">
        <v>26</v>
      </c>
    </row>
    <row r="193" spans="1:31" ht="18.95" customHeight="1" thickTop="1" x14ac:dyDescent="0.2">
      <c r="A193" s="151" t="s">
        <v>135</v>
      </c>
      <c r="B193" s="43" t="s">
        <v>123</v>
      </c>
      <c r="C193" s="43" t="s">
        <v>92</v>
      </c>
      <c r="D193" s="42">
        <v>5</v>
      </c>
      <c r="E193" s="39">
        <f>IF(F193&gt;0,D193*$E$191,0)</f>
        <v>0</v>
      </c>
      <c r="F193" s="48"/>
      <c r="G193" s="48"/>
      <c r="H193" s="48"/>
      <c r="I193" s="48"/>
      <c r="J193" s="53">
        <f t="shared" ref="J193:J201" si="289">F193+G193+H193+I193</f>
        <v>0</v>
      </c>
      <c r="K193" s="15">
        <f>IF(L193&gt;0,D193*$K$191,0)</f>
        <v>15</v>
      </c>
      <c r="L193" s="48">
        <v>35</v>
      </c>
      <c r="M193" s="48">
        <v>47</v>
      </c>
      <c r="N193" s="48">
        <v>41</v>
      </c>
      <c r="O193" s="48"/>
      <c r="P193" s="16">
        <f t="shared" ref="P193:P201" si="290">L193+M193+N193+O193</f>
        <v>123</v>
      </c>
      <c r="Q193" s="16">
        <f t="shared" ref="Q193:Q201" si="291">J193+P193</f>
        <v>123</v>
      </c>
      <c r="R193" s="15">
        <f>IF(S193&gt;0,D193*$R$191,0)</f>
        <v>0</v>
      </c>
      <c r="S193" s="48"/>
      <c r="T193" s="48"/>
      <c r="U193" s="48"/>
      <c r="V193" s="48"/>
      <c r="W193" s="16">
        <f t="shared" ref="W193:W201" si="292">S193+T193+U193+V193</f>
        <v>0</v>
      </c>
      <c r="X193" s="16">
        <f t="shared" ref="X193:X201" si="293">J193+P193+W193</f>
        <v>123</v>
      </c>
      <c r="Y193" s="15">
        <f>IF(Z193&gt;0,D193*$Y$191,0)</f>
        <v>15</v>
      </c>
      <c r="Z193" s="48">
        <v>42</v>
      </c>
      <c r="AA193" s="48">
        <v>44</v>
      </c>
      <c r="AB193" s="48">
        <v>39</v>
      </c>
      <c r="AC193" s="48"/>
      <c r="AD193" s="16">
        <f t="shared" ref="AD193:AD198" si="294">Z193+AA193+AB193+AC193</f>
        <v>125</v>
      </c>
      <c r="AE193" s="16">
        <f>J193+P193+W193+AD193</f>
        <v>248</v>
      </c>
    </row>
    <row r="194" spans="1:31" ht="18.95" customHeight="1" x14ac:dyDescent="0.2">
      <c r="A194" s="152" t="s">
        <v>137</v>
      </c>
      <c r="B194" s="45" t="s">
        <v>124</v>
      </c>
      <c r="C194" s="45" t="s">
        <v>125</v>
      </c>
      <c r="D194" s="44">
        <v>15</v>
      </c>
      <c r="E194" s="40">
        <f t="shared" ref="E194:E201" si="295">IF(F194&gt;0,D194*$E$191,0)</f>
        <v>0</v>
      </c>
      <c r="F194" s="49"/>
      <c r="G194" s="49"/>
      <c r="H194" s="49"/>
      <c r="I194" s="49"/>
      <c r="J194" s="37">
        <f t="shared" si="289"/>
        <v>0</v>
      </c>
      <c r="K194" s="14">
        <f t="shared" ref="K194:K201" si="296">IF(L194&gt;0,D194*$K$191,0)</f>
        <v>45</v>
      </c>
      <c r="L194" s="49">
        <v>33</v>
      </c>
      <c r="M194" s="49">
        <v>37</v>
      </c>
      <c r="N194" s="49">
        <v>31</v>
      </c>
      <c r="O194" s="49"/>
      <c r="P194" s="17">
        <f t="shared" si="290"/>
        <v>101</v>
      </c>
      <c r="Q194" s="17">
        <f t="shared" si="291"/>
        <v>101</v>
      </c>
      <c r="R194" s="14">
        <f t="shared" ref="R194:R201" si="297">IF(S194&gt;0,D194*$R$191,0)</f>
        <v>0</v>
      </c>
      <c r="S194" s="49"/>
      <c r="T194" s="49"/>
      <c r="U194" s="49"/>
      <c r="V194" s="49"/>
      <c r="W194" s="17">
        <f t="shared" si="292"/>
        <v>0</v>
      </c>
      <c r="X194" s="17">
        <f t="shared" si="293"/>
        <v>101</v>
      </c>
      <c r="Y194" s="14">
        <f t="shared" ref="Y194:Y201" si="298">IF(Z194&gt;0,D194*$Y$191,0)</f>
        <v>0</v>
      </c>
      <c r="Z194" s="49"/>
      <c r="AA194" s="49"/>
      <c r="AB194" s="49"/>
      <c r="AC194" s="49"/>
      <c r="AD194" s="17">
        <f t="shared" si="294"/>
        <v>0</v>
      </c>
      <c r="AE194" s="17">
        <f>J194+P194+W194+AD194</f>
        <v>101</v>
      </c>
    </row>
    <row r="195" spans="1:31" ht="18.95" customHeight="1" x14ac:dyDescent="0.2">
      <c r="A195" s="152" t="s">
        <v>136</v>
      </c>
      <c r="B195" s="45" t="s">
        <v>201</v>
      </c>
      <c r="C195" s="45" t="s">
        <v>202</v>
      </c>
      <c r="D195" s="44">
        <v>9</v>
      </c>
      <c r="E195" s="40">
        <f t="shared" si="295"/>
        <v>27</v>
      </c>
      <c r="F195" s="49">
        <v>37</v>
      </c>
      <c r="G195" s="49">
        <v>39</v>
      </c>
      <c r="H195" s="49">
        <v>40</v>
      </c>
      <c r="I195" s="49"/>
      <c r="J195" s="17">
        <f t="shared" si="289"/>
        <v>116</v>
      </c>
      <c r="K195" s="14">
        <f t="shared" si="296"/>
        <v>0</v>
      </c>
      <c r="L195" s="49"/>
      <c r="M195" s="49"/>
      <c r="N195" s="49"/>
      <c r="O195" s="49"/>
      <c r="P195" s="17">
        <f t="shared" si="290"/>
        <v>0</v>
      </c>
      <c r="Q195" s="17">
        <f t="shared" si="291"/>
        <v>116</v>
      </c>
      <c r="R195" s="14">
        <f t="shared" si="297"/>
        <v>27</v>
      </c>
      <c r="S195" s="49">
        <v>37</v>
      </c>
      <c r="T195" s="49">
        <v>40</v>
      </c>
      <c r="U195" s="49">
        <v>28</v>
      </c>
      <c r="V195" s="49"/>
      <c r="W195" s="17">
        <f t="shared" si="292"/>
        <v>105</v>
      </c>
      <c r="X195" s="17">
        <f t="shared" si="293"/>
        <v>221</v>
      </c>
      <c r="Y195" s="14">
        <f t="shared" si="298"/>
        <v>0</v>
      </c>
      <c r="Z195" s="49"/>
      <c r="AA195" s="49"/>
      <c r="AB195" s="49"/>
      <c r="AC195" s="49"/>
      <c r="AD195" s="17">
        <f t="shared" si="294"/>
        <v>0</v>
      </c>
      <c r="AE195" s="17">
        <f>J195+P195+W195+AD195</f>
        <v>221</v>
      </c>
    </row>
    <row r="196" spans="1:31" ht="18.95" customHeight="1" x14ac:dyDescent="0.2">
      <c r="A196" s="152" t="s">
        <v>135</v>
      </c>
      <c r="B196" s="45" t="s">
        <v>203</v>
      </c>
      <c r="C196" s="45" t="s">
        <v>204</v>
      </c>
      <c r="D196" s="44">
        <v>2</v>
      </c>
      <c r="E196" s="40">
        <f t="shared" si="295"/>
        <v>6</v>
      </c>
      <c r="F196" s="49">
        <v>48</v>
      </c>
      <c r="G196" s="49">
        <v>41</v>
      </c>
      <c r="H196" s="49">
        <v>43</v>
      </c>
      <c r="I196" s="49"/>
      <c r="J196" s="17">
        <f t="shared" si="289"/>
        <v>132</v>
      </c>
      <c r="K196" s="14">
        <f t="shared" si="296"/>
        <v>0</v>
      </c>
      <c r="L196" s="49"/>
      <c r="M196" s="49"/>
      <c r="N196" s="49"/>
      <c r="O196" s="49"/>
      <c r="P196" s="17">
        <f t="shared" si="290"/>
        <v>0</v>
      </c>
      <c r="Q196" s="17">
        <f t="shared" si="291"/>
        <v>132</v>
      </c>
      <c r="R196" s="14">
        <f t="shared" si="297"/>
        <v>6</v>
      </c>
      <c r="S196" s="49">
        <v>46</v>
      </c>
      <c r="T196" s="49">
        <v>48</v>
      </c>
      <c r="U196" s="49">
        <v>49</v>
      </c>
      <c r="V196" s="49"/>
      <c r="W196" s="17">
        <f t="shared" si="292"/>
        <v>143</v>
      </c>
      <c r="X196" s="17">
        <f t="shared" si="293"/>
        <v>275</v>
      </c>
      <c r="Y196" s="14">
        <f t="shared" si="298"/>
        <v>0</v>
      </c>
      <c r="Z196" s="49"/>
      <c r="AA196" s="49"/>
      <c r="AB196" s="49"/>
      <c r="AC196" s="49"/>
      <c r="AD196" s="17">
        <f t="shared" si="294"/>
        <v>0</v>
      </c>
      <c r="AE196" s="17">
        <f>J196+P196+W196+AD196</f>
        <v>275</v>
      </c>
    </row>
    <row r="197" spans="1:31" ht="18.95" customHeight="1" x14ac:dyDescent="0.2">
      <c r="A197" s="152" t="s">
        <v>136</v>
      </c>
      <c r="B197" s="45" t="s">
        <v>205</v>
      </c>
      <c r="C197" s="45" t="s">
        <v>130</v>
      </c>
      <c r="D197" s="44">
        <v>11</v>
      </c>
      <c r="E197" s="40">
        <f t="shared" si="295"/>
        <v>33</v>
      </c>
      <c r="F197" s="49">
        <v>31</v>
      </c>
      <c r="G197" s="49">
        <v>37</v>
      </c>
      <c r="H197" s="49">
        <v>39</v>
      </c>
      <c r="I197" s="49"/>
      <c r="J197" s="17">
        <f t="shared" si="289"/>
        <v>107</v>
      </c>
      <c r="K197" s="14">
        <f t="shared" si="296"/>
        <v>33</v>
      </c>
      <c r="L197" s="49">
        <v>34</v>
      </c>
      <c r="M197" s="49">
        <v>43</v>
      </c>
      <c r="N197" s="49">
        <v>32</v>
      </c>
      <c r="O197" s="49"/>
      <c r="P197" s="17">
        <f t="shared" si="290"/>
        <v>109</v>
      </c>
      <c r="Q197" s="17">
        <f t="shared" si="291"/>
        <v>216</v>
      </c>
      <c r="R197" s="14">
        <f t="shared" si="297"/>
        <v>33</v>
      </c>
      <c r="S197" s="49">
        <v>36</v>
      </c>
      <c r="T197" s="49">
        <v>31</v>
      </c>
      <c r="U197" s="49">
        <v>26</v>
      </c>
      <c r="V197" s="49"/>
      <c r="W197" s="17">
        <f t="shared" si="292"/>
        <v>93</v>
      </c>
      <c r="X197" s="17">
        <f t="shared" si="293"/>
        <v>309</v>
      </c>
      <c r="Y197" s="14">
        <f t="shared" si="298"/>
        <v>0</v>
      </c>
      <c r="Z197" s="49"/>
      <c r="AA197" s="49"/>
      <c r="AB197" s="49"/>
      <c r="AC197" s="49"/>
      <c r="AD197" s="17">
        <f t="shared" si="294"/>
        <v>0</v>
      </c>
      <c r="AE197" s="17">
        <f>Q197+W197+AD197</f>
        <v>309</v>
      </c>
    </row>
    <row r="198" spans="1:31" ht="18.95" customHeight="1" x14ac:dyDescent="0.2">
      <c r="A198" s="152" t="s">
        <v>136</v>
      </c>
      <c r="B198" s="45" t="s">
        <v>206</v>
      </c>
      <c r="C198" s="45" t="s">
        <v>107</v>
      </c>
      <c r="D198" s="44">
        <v>9</v>
      </c>
      <c r="E198" s="40">
        <f t="shared" si="295"/>
        <v>27</v>
      </c>
      <c r="F198" s="49">
        <v>43</v>
      </c>
      <c r="G198" s="49">
        <v>41</v>
      </c>
      <c r="H198" s="49">
        <v>46</v>
      </c>
      <c r="I198" s="49"/>
      <c r="J198" s="17">
        <f t="shared" si="289"/>
        <v>130</v>
      </c>
      <c r="K198" s="14">
        <f t="shared" si="296"/>
        <v>0</v>
      </c>
      <c r="L198" s="49"/>
      <c r="M198" s="49"/>
      <c r="N198" s="49"/>
      <c r="O198" s="49"/>
      <c r="P198" s="17">
        <f t="shared" si="290"/>
        <v>0</v>
      </c>
      <c r="Q198" s="17">
        <f t="shared" si="291"/>
        <v>130</v>
      </c>
      <c r="R198" s="14">
        <f t="shared" si="297"/>
        <v>27</v>
      </c>
      <c r="S198" s="49">
        <v>36</v>
      </c>
      <c r="T198" s="49">
        <v>40</v>
      </c>
      <c r="U198" s="49">
        <v>38</v>
      </c>
      <c r="V198" s="49"/>
      <c r="W198" s="17">
        <f t="shared" si="292"/>
        <v>114</v>
      </c>
      <c r="X198" s="17">
        <f t="shared" si="293"/>
        <v>244</v>
      </c>
      <c r="Y198" s="14">
        <f t="shared" si="298"/>
        <v>27</v>
      </c>
      <c r="Z198" s="49">
        <v>41</v>
      </c>
      <c r="AA198" s="49">
        <v>46</v>
      </c>
      <c r="AB198" s="49">
        <v>43</v>
      </c>
      <c r="AC198" s="49"/>
      <c r="AD198" s="17">
        <f t="shared" si="294"/>
        <v>130</v>
      </c>
      <c r="AE198" s="17">
        <f>Q198+W198+AD198</f>
        <v>374</v>
      </c>
    </row>
    <row r="199" spans="1:31" ht="18.95" customHeight="1" x14ac:dyDescent="0.2">
      <c r="A199" s="152" t="s">
        <v>135</v>
      </c>
      <c r="B199" s="45" t="s">
        <v>207</v>
      </c>
      <c r="C199" s="45" t="s">
        <v>208</v>
      </c>
      <c r="D199" s="44">
        <v>5</v>
      </c>
      <c r="E199" s="40">
        <f t="shared" si="295"/>
        <v>0</v>
      </c>
      <c r="F199" s="49"/>
      <c r="G199" s="49"/>
      <c r="H199" s="49"/>
      <c r="I199" s="49"/>
      <c r="J199" s="17">
        <f t="shared" si="289"/>
        <v>0</v>
      </c>
      <c r="K199" s="14">
        <f t="shared" si="296"/>
        <v>15</v>
      </c>
      <c r="L199" s="49">
        <v>47</v>
      </c>
      <c r="M199" s="49">
        <v>38</v>
      </c>
      <c r="N199" s="49">
        <v>39</v>
      </c>
      <c r="O199" s="49"/>
      <c r="P199" s="17">
        <f t="shared" si="290"/>
        <v>124</v>
      </c>
      <c r="Q199" s="17">
        <f t="shared" si="291"/>
        <v>124</v>
      </c>
      <c r="R199" s="14">
        <f t="shared" si="297"/>
        <v>0</v>
      </c>
      <c r="S199" s="49"/>
      <c r="T199" s="49"/>
      <c r="U199" s="49"/>
      <c r="V199" s="49"/>
      <c r="W199" s="17">
        <f t="shared" si="292"/>
        <v>0</v>
      </c>
      <c r="X199" s="17">
        <f t="shared" si="293"/>
        <v>124</v>
      </c>
      <c r="Y199" s="14">
        <f t="shared" si="298"/>
        <v>15</v>
      </c>
      <c r="Z199" s="49">
        <v>44</v>
      </c>
      <c r="AA199" s="49">
        <v>44</v>
      </c>
      <c r="AB199" s="49">
        <v>41</v>
      </c>
      <c r="AC199" s="49"/>
      <c r="AD199" s="17">
        <f>Z199+AA199+AB199+AC199</f>
        <v>129</v>
      </c>
      <c r="AE199" s="17">
        <f>Q199+W199+AD199</f>
        <v>253</v>
      </c>
    </row>
    <row r="200" spans="1:31" ht="18.95" customHeight="1" x14ac:dyDescent="0.2">
      <c r="A200" s="152" t="s">
        <v>135</v>
      </c>
      <c r="B200" s="125" t="s">
        <v>230</v>
      </c>
      <c r="C200" s="125" t="s">
        <v>107</v>
      </c>
      <c r="D200" s="44">
        <v>4</v>
      </c>
      <c r="E200" s="40">
        <f t="shared" si="295"/>
        <v>0</v>
      </c>
      <c r="F200" s="127"/>
      <c r="G200" s="127"/>
      <c r="H200" s="127"/>
      <c r="I200" s="127"/>
      <c r="J200" s="17">
        <f t="shared" si="289"/>
        <v>0</v>
      </c>
      <c r="K200" s="14">
        <f t="shared" si="296"/>
        <v>0</v>
      </c>
      <c r="L200" s="127"/>
      <c r="M200" s="127"/>
      <c r="N200" s="127"/>
      <c r="O200" s="127"/>
      <c r="P200" s="17">
        <f t="shared" si="290"/>
        <v>0</v>
      </c>
      <c r="Q200" s="17">
        <f t="shared" si="291"/>
        <v>0</v>
      </c>
      <c r="R200" s="14">
        <f t="shared" si="297"/>
        <v>0</v>
      </c>
      <c r="S200" s="127"/>
      <c r="T200" s="127"/>
      <c r="U200" s="127"/>
      <c r="V200" s="127"/>
      <c r="W200" s="17">
        <f t="shared" si="292"/>
        <v>0</v>
      </c>
      <c r="X200" s="17">
        <f t="shared" si="293"/>
        <v>0</v>
      </c>
      <c r="Y200" s="14">
        <f t="shared" si="298"/>
        <v>12</v>
      </c>
      <c r="Z200" s="127">
        <v>48</v>
      </c>
      <c r="AA200" s="127">
        <v>44</v>
      </c>
      <c r="AB200" s="127">
        <v>45</v>
      </c>
      <c r="AC200" s="127"/>
      <c r="AD200" s="17">
        <f>Z200+AA200+AB200+AC200</f>
        <v>137</v>
      </c>
      <c r="AE200" s="17">
        <f>Q200+W200+AD200</f>
        <v>137</v>
      </c>
    </row>
    <row r="201" spans="1:31" ht="18.95" customHeight="1" thickBot="1" x14ac:dyDescent="0.25">
      <c r="A201" s="154"/>
      <c r="B201" s="47"/>
      <c r="C201" s="47"/>
      <c r="D201" s="46" t="s">
        <v>52</v>
      </c>
      <c r="E201" s="41">
        <f t="shared" si="295"/>
        <v>0</v>
      </c>
      <c r="F201" s="50"/>
      <c r="G201" s="127"/>
      <c r="H201" s="127"/>
      <c r="I201" s="127"/>
      <c r="J201" s="128">
        <f t="shared" si="289"/>
        <v>0</v>
      </c>
      <c r="K201" s="129">
        <f t="shared" si="296"/>
        <v>0</v>
      </c>
      <c r="L201" s="127"/>
      <c r="M201" s="127"/>
      <c r="N201" s="127"/>
      <c r="O201" s="127"/>
      <c r="P201" s="128">
        <f t="shared" si="290"/>
        <v>0</v>
      </c>
      <c r="Q201" s="128">
        <f t="shared" si="291"/>
        <v>0</v>
      </c>
      <c r="R201" s="129">
        <f t="shared" si="297"/>
        <v>0</v>
      </c>
      <c r="S201" s="127"/>
      <c r="T201" s="127"/>
      <c r="U201" s="127"/>
      <c r="V201" s="127"/>
      <c r="W201" s="128">
        <f t="shared" si="292"/>
        <v>0</v>
      </c>
      <c r="X201" s="128">
        <f t="shared" si="293"/>
        <v>0</v>
      </c>
      <c r="Y201" s="129">
        <f t="shared" si="298"/>
        <v>0</v>
      </c>
      <c r="Z201" s="127"/>
      <c r="AA201" s="127"/>
      <c r="AB201" s="127"/>
      <c r="AC201" s="127"/>
      <c r="AD201" s="128">
        <f>Z201+AA201+AB201+AC201</f>
        <v>0</v>
      </c>
      <c r="AE201" s="128">
        <f>Q201+W201+AD201</f>
        <v>0</v>
      </c>
    </row>
    <row r="202" spans="1:31" ht="18.95" customHeight="1" thickTop="1" x14ac:dyDescent="0.2">
      <c r="A202" s="30" t="s">
        <v>57</v>
      </c>
      <c r="B202" s="17"/>
      <c r="C202" s="20"/>
      <c r="D202" s="8">
        <v>0</v>
      </c>
      <c r="E202" s="132">
        <f>SUM(E193:E201)</f>
        <v>93</v>
      </c>
      <c r="F202" s="16">
        <f>SUM(F193:F201)</f>
        <v>159</v>
      </c>
      <c r="G202" s="147">
        <f>SUM(G193:G201)</f>
        <v>158</v>
      </c>
      <c r="H202" s="16">
        <f>SUM(H193:H201)</f>
        <v>168</v>
      </c>
      <c r="I202" s="16">
        <f>I193+I194+I195+I196+I197+I198+I200+I201</f>
        <v>0</v>
      </c>
      <c r="J202" s="16" t="s">
        <v>52</v>
      </c>
      <c r="K202" s="149">
        <f>SUM(K193:K201)</f>
        <v>108</v>
      </c>
      <c r="L202" s="16">
        <f>SUM(L193:L201)</f>
        <v>149</v>
      </c>
      <c r="M202" s="147">
        <f>SUM(M193:M201)</f>
        <v>165</v>
      </c>
      <c r="N202" s="147">
        <f>SUM(N193:N201)</f>
        <v>143</v>
      </c>
      <c r="O202" s="16">
        <f>O193+O194+O195+O196+O197+O198+O200+O201</f>
        <v>0</v>
      </c>
      <c r="P202" s="16"/>
      <c r="Q202" s="16"/>
      <c r="R202" s="149">
        <f>SUM(R193:R201)</f>
        <v>93</v>
      </c>
      <c r="S202" s="16">
        <f>SUM(S193:S201)</f>
        <v>155</v>
      </c>
      <c r="T202" s="147">
        <f>SUM(T193:T201)</f>
        <v>159</v>
      </c>
      <c r="U202" s="147">
        <f>SUM(U193:U201)</f>
        <v>141</v>
      </c>
      <c r="V202" s="16">
        <f>V193+V194+V195+V196+V197+V198+V200+V201</f>
        <v>0</v>
      </c>
      <c r="W202" s="16"/>
      <c r="X202" s="16"/>
      <c r="Y202" s="149">
        <f>SUM(Y193:Y201)</f>
        <v>69</v>
      </c>
      <c r="Z202" s="16">
        <f>SUM(Z193:Z201)</f>
        <v>175</v>
      </c>
      <c r="AA202" s="147">
        <f>SUM(AA193:AA201)</f>
        <v>178</v>
      </c>
      <c r="AB202" s="147">
        <f>SUM(AB193:AB201)</f>
        <v>168</v>
      </c>
      <c r="AC202" s="16">
        <f>AC193+AC194+AC195+AC196+AC197+AC198+AC199+AC201</f>
        <v>0</v>
      </c>
      <c r="AD202" s="16"/>
      <c r="AE202" s="16"/>
    </row>
    <row r="203" spans="1:31" ht="18.95" customHeight="1" thickBot="1" x14ac:dyDescent="0.25">
      <c r="A203" s="31" t="s">
        <v>60</v>
      </c>
      <c r="B203" s="7"/>
      <c r="C203" s="7"/>
      <c r="D203" s="7"/>
      <c r="E203" s="7"/>
      <c r="F203" s="7"/>
      <c r="G203" s="7"/>
      <c r="H203" s="33">
        <f>SUM(J193:J199)/($H$4*4)</f>
        <v>40.416666666666664</v>
      </c>
      <c r="I203" s="34"/>
      <c r="J203" s="17">
        <f>F202+G202+H202+I202</f>
        <v>485</v>
      </c>
      <c r="K203" s="38"/>
      <c r="L203" s="21"/>
      <c r="M203" s="33">
        <f>SUM(P193:P201)/($N$4*4)</f>
        <v>38.083333333333336</v>
      </c>
      <c r="N203" s="35"/>
      <c r="O203" s="35"/>
      <c r="P203" s="17">
        <f>SUM(L202:O202)</f>
        <v>457</v>
      </c>
      <c r="Q203" s="7"/>
      <c r="R203" s="6"/>
      <c r="S203" s="7"/>
      <c r="T203" s="7"/>
      <c r="U203" s="33">
        <f>SUM(W193:W201)/($U$4*4)</f>
        <v>37.916666666666664</v>
      </c>
      <c r="V203" s="28"/>
      <c r="W203" s="17">
        <f>SUM(S202:V202)</f>
        <v>455</v>
      </c>
      <c r="X203" s="17"/>
      <c r="Y203" s="6"/>
      <c r="Z203" s="7"/>
      <c r="AA203" s="7"/>
      <c r="AB203" s="33">
        <f>SUM(AD193:AD201)/($U$4*4)</f>
        <v>43.416666666666664</v>
      </c>
      <c r="AC203" s="28"/>
      <c r="AD203" s="17">
        <f>SUM(Z202:AC202)</f>
        <v>521</v>
      </c>
      <c r="AE203" s="17"/>
    </row>
    <row r="204" spans="1:31" ht="18.95" customHeight="1" thickTop="1" thickBot="1" x14ac:dyDescent="0.25">
      <c r="A204" s="31" t="s">
        <v>59</v>
      </c>
      <c r="B204" s="7"/>
      <c r="C204" s="7"/>
      <c r="D204" s="7"/>
      <c r="E204" s="7"/>
      <c r="F204" s="7"/>
      <c r="G204" s="7"/>
      <c r="H204" s="32" t="s">
        <v>15</v>
      </c>
      <c r="I204" s="4"/>
      <c r="J204" s="5">
        <f>J203+E202</f>
        <v>578</v>
      </c>
      <c r="K204" s="22"/>
      <c r="L204" s="7"/>
      <c r="M204" s="7"/>
      <c r="N204" s="7"/>
      <c r="O204" s="32" t="s">
        <v>15</v>
      </c>
      <c r="P204" s="23"/>
      <c r="Q204" s="5">
        <f>P203+K202</f>
        <v>565</v>
      </c>
      <c r="R204" s="6"/>
      <c r="S204" s="7"/>
      <c r="T204" s="7"/>
      <c r="U204" s="7"/>
      <c r="V204" s="32" t="s">
        <v>15</v>
      </c>
      <c r="W204" s="4"/>
      <c r="X204" s="5">
        <f>R202+W203</f>
        <v>548</v>
      </c>
      <c r="Y204" s="6"/>
      <c r="Z204" s="7"/>
      <c r="AA204" s="7"/>
      <c r="AB204" s="7"/>
      <c r="AC204" s="32" t="s">
        <v>15</v>
      </c>
      <c r="AD204" s="4"/>
      <c r="AE204" s="5">
        <f>Y202+AD203</f>
        <v>590</v>
      </c>
    </row>
    <row r="205" spans="1:31" ht="18.95" customHeight="1" thickTop="1" thickBot="1" x14ac:dyDescent="0.25">
      <c r="A205" s="56" t="s">
        <v>27</v>
      </c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32" t="s">
        <v>15</v>
      </c>
      <c r="P205" s="4"/>
      <c r="Q205" s="5">
        <f>(J204+Q204)</f>
        <v>1143</v>
      </c>
      <c r="R205" s="58"/>
      <c r="S205" s="57"/>
      <c r="T205" s="57"/>
      <c r="U205" s="57" t="s">
        <v>52</v>
      </c>
      <c r="V205" s="32" t="s">
        <v>15</v>
      </c>
      <c r="W205" s="4"/>
      <c r="X205" s="5">
        <f>J204+Q204+X204</f>
        <v>1691</v>
      </c>
      <c r="Y205" s="58"/>
      <c r="Z205" s="57"/>
      <c r="AA205" s="57"/>
      <c r="AB205" s="57" t="s">
        <v>52</v>
      </c>
      <c r="AC205" s="32" t="s">
        <v>15</v>
      </c>
      <c r="AD205" s="4"/>
      <c r="AE205" s="5">
        <f>J204+Q204+X204+AE204</f>
        <v>2281</v>
      </c>
    </row>
    <row r="206" spans="1:31" ht="18.95" customHeight="1" thickTop="1" x14ac:dyDescent="0.2"/>
    <row r="207" spans="1:31" ht="18.95" customHeight="1" x14ac:dyDescent="0.2"/>
    <row r="208" spans="1:31" ht="18.95" customHeight="1" thickBot="1" x14ac:dyDescent="0.25"/>
    <row r="209" spans="1:31" ht="18.95" customHeight="1" thickTop="1" thickBot="1" x14ac:dyDescent="0.25">
      <c r="A209" s="3"/>
      <c r="B209" s="278" t="s">
        <v>9</v>
      </c>
      <c r="C209" s="279"/>
      <c r="D209" s="280"/>
      <c r="E209" s="27" t="s">
        <v>6</v>
      </c>
      <c r="F209" s="28"/>
      <c r="G209" s="29"/>
      <c r="H209" s="54">
        <f>$H$4</f>
        <v>3</v>
      </c>
      <c r="I209" s="9"/>
      <c r="J209" s="10"/>
      <c r="K209" s="24" t="s">
        <v>6</v>
      </c>
      <c r="L209" s="25"/>
      <c r="M209" s="26"/>
      <c r="N209" s="55">
        <f>$N$4</f>
        <v>3</v>
      </c>
      <c r="O209" s="10"/>
      <c r="P209" s="10"/>
      <c r="Q209" s="10"/>
      <c r="R209" s="24" t="s">
        <v>6</v>
      </c>
      <c r="S209" s="25"/>
      <c r="T209" s="26"/>
      <c r="U209" s="55">
        <f>$U$4</f>
        <v>3</v>
      </c>
      <c r="V209" s="10"/>
      <c r="W209" s="10"/>
      <c r="X209" s="10"/>
      <c r="Y209" s="24" t="s">
        <v>6</v>
      </c>
      <c r="Z209" s="25"/>
      <c r="AA209" s="26"/>
      <c r="AB209" s="55">
        <v>3</v>
      </c>
      <c r="AC209" s="10"/>
      <c r="AD209" s="10"/>
      <c r="AE209" s="10"/>
    </row>
    <row r="210" spans="1:31" ht="21" customHeight="1" thickTop="1" x14ac:dyDescent="0.2">
      <c r="A210" s="11"/>
      <c r="B210" s="12" t="s">
        <v>7</v>
      </c>
      <c r="C210" s="12"/>
      <c r="D210" s="12"/>
      <c r="E210" s="36">
        <f>$H$4</f>
        <v>3</v>
      </c>
      <c r="F210" s="272" t="str">
        <f>$F$5</f>
        <v>BRESSOLS</v>
      </c>
      <c r="G210" s="273"/>
      <c r="H210" s="273"/>
      <c r="I210" s="273"/>
      <c r="J210" s="274"/>
      <c r="K210" s="36">
        <f>$N$4</f>
        <v>3</v>
      </c>
      <c r="L210" s="272" t="str">
        <f>$L$5</f>
        <v>LE SEQUESTRE</v>
      </c>
      <c r="M210" s="273"/>
      <c r="N210" s="273"/>
      <c r="O210" s="273"/>
      <c r="P210" s="273"/>
      <c r="Q210" s="274"/>
      <c r="R210" s="36">
        <f>$U$4</f>
        <v>3</v>
      </c>
      <c r="S210" s="272" t="str">
        <f>$S$5</f>
        <v>GRENADE</v>
      </c>
      <c r="T210" s="273"/>
      <c r="U210" s="273"/>
      <c r="V210" s="273"/>
      <c r="W210" s="273"/>
      <c r="X210" s="274"/>
      <c r="Y210" s="36">
        <f>$AB$4</f>
        <v>3</v>
      </c>
      <c r="Z210" s="275" t="str">
        <f>$Z$5</f>
        <v>TOULOUSE</v>
      </c>
      <c r="AA210" s="276"/>
      <c r="AB210" s="276"/>
      <c r="AC210" s="276"/>
      <c r="AD210" s="276"/>
      <c r="AE210" s="277"/>
    </row>
    <row r="211" spans="1:31" ht="21" customHeight="1" thickBot="1" x14ac:dyDescent="0.25">
      <c r="A211" s="13" t="s">
        <v>11</v>
      </c>
      <c r="B211" s="13" t="s">
        <v>12</v>
      </c>
      <c r="C211" s="13" t="s">
        <v>13</v>
      </c>
      <c r="D211" s="13" t="s">
        <v>24</v>
      </c>
      <c r="E211" s="14" t="s">
        <v>25</v>
      </c>
      <c r="F211" s="13">
        <v>1</v>
      </c>
      <c r="G211" s="13">
        <v>2</v>
      </c>
      <c r="H211" s="13">
        <v>3</v>
      </c>
      <c r="I211" s="13">
        <v>4</v>
      </c>
      <c r="J211" s="13" t="s">
        <v>22</v>
      </c>
      <c r="K211" s="14" t="s">
        <v>25</v>
      </c>
      <c r="L211" s="13">
        <v>1</v>
      </c>
      <c r="M211" s="13">
        <v>2</v>
      </c>
      <c r="N211" s="13">
        <v>3</v>
      </c>
      <c r="O211" s="13">
        <v>4</v>
      </c>
      <c r="P211" s="13" t="s">
        <v>22</v>
      </c>
      <c r="Q211" s="13" t="s">
        <v>26</v>
      </c>
      <c r="R211" s="14" t="s">
        <v>25</v>
      </c>
      <c r="S211" s="13">
        <v>1</v>
      </c>
      <c r="T211" s="13">
        <v>2</v>
      </c>
      <c r="U211" s="13">
        <v>3</v>
      </c>
      <c r="V211" s="13">
        <v>4</v>
      </c>
      <c r="W211" s="13" t="s">
        <v>22</v>
      </c>
      <c r="X211" s="13" t="s">
        <v>26</v>
      </c>
      <c r="Y211" s="14" t="s">
        <v>25</v>
      </c>
      <c r="Z211" s="13">
        <v>1</v>
      </c>
      <c r="AA211" s="13">
        <v>2</v>
      </c>
      <c r="AB211" s="13">
        <v>3</v>
      </c>
      <c r="AC211" s="13">
        <v>4</v>
      </c>
      <c r="AD211" s="13" t="s">
        <v>22</v>
      </c>
      <c r="AE211" s="13" t="s">
        <v>26</v>
      </c>
    </row>
    <row r="212" spans="1:31" ht="21" customHeight="1" thickTop="1" x14ac:dyDescent="0.2">
      <c r="A212" s="151" t="s">
        <v>136</v>
      </c>
      <c r="B212" s="43" t="s">
        <v>111</v>
      </c>
      <c r="C212" s="43" t="s">
        <v>112</v>
      </c>
      <c r="D212" s="42">
        <v>10</v>
      </c>
      <c r="E212" s="39">
        <f>IF(F212&gt;0,D212*$E$210,0)</f>
        <v>0</v>
      </c>
      <c r="F212" s="48"/>
      <c r="G212" s="48"/>
      <c r="H212" s="48"/>
      <c r="I212" s="48"/>
      <c r="J212" s="53">
        <f t="shared" ref="J212:J221" si="299">F212+G212+H212+I212</f>
        <v>0</v>
      </c>
      <c r="K212" s="15">
        <f>IF(L212&gt;0,D212*$K$210,0)</f>
        <v>30</v>
      </c>
      <c r="L212" s="48">
        <v>39</v>
      </c>
      <c r="M212" s="48">
        <v>35</v>
      </c>
      <c r="N212" s="48">
        <v>38</v>
      </c>
      <c r="O212" s="48"/>
      <c r="P212" s="16">
        <f>L212+M212+N212+O212</f>
        <v>112</v>
      </c>
      <c r="Q212" s="16">
        <f>J212+P212</f>
        <v>112</v>
      </c>
      <c r="R212" s="15">
        <f>IF(S212&gt;0,D212*$R$210,0)</f>
        <v>0</v>
      </c>
      <c r="S212" s="48"/>
      <c r="T212" s="48"/>
      <c r="U212" s="48"/>
      <c r="V212" s="48">
        <v>0</v>
      </c>
      <c r="W212" s="16">
        <f>S212+T212+U212+V212</f>
        <v>0</v>
      </c>
      <c r="X212" s="16">
        <f>J212+P212+W212</f>
        <v>112</v>
      </c>
      <c r="Y212" s="15">
        <f>IF(Z212&gt;0,D212*$Y$210,0)</f>
        <v>30</v>
      </c>
      <c r="Z212" s="48">
        <v>40</v>
      </c>
      <c r="AA212" s="48">
        <v>40</v>
      </c>
      <c r="AB212" s="48">
        <v>29</v>
      </c>
      <c r="AC212" s="48"/>
      <c r="AD212" s="16">
        <f>Z212+AA212+AB212+AC212</f>
        <v>109</v>
      </c>
      <c r="AE212" s="16">
        <f>J212+P212+W212+AD212</f>
        <v>221</v>
      </c>
    </row>
    <row r="213" spans="1:31" ht="21" customHeight="1" x14ac:dyDescent="0.2">
      <c r="A213" s="152" t="s">
        <v>136</v>
      </c>
      <c r="B213" s="45" t="s">
        <v>179</v>
      </c>
      <c r="C213" s="45" t="s">
        <v>99</v>
      </c>
      <c r="D213" s="44">
        <v>9</v>
      </c>
      <c r="E213" s="40">
        <f t="shared" ref="E213:E221" si="300">IF(F213&gt;0,D213*$E$210,0)</f>
        <v>27</v>
      </c>
      <c r="F213" s="49">
        <v>44</v>
      </c>
      <c r="G213" s="49">
        <v>35</v>
      </c>
      <c r="H213" s="49">
        <v>38</v>
      </c>
      <c r="I213" s="49"/>
      <c r="J213" s="37">
        <f t="shared" si="299"/>
        <v>117</v>
      </c>
      <c r="K213" s="14">
        <f t="shared" ref="K213:K221" si="301">IF(L213&gt;0,D213*$K$210,0)</f>
        <v>27</v>
      </c>
      <c r="L213" s="49">
        <v>39</v>
      </c>
      <c r="M213" s="49">
        <v>45</v>
      </c>
      <c r="N213" s="49">
        <v>40</v>
      </c>
      <c r="O213" s="49"/>
      <c r="P213" s="17">
        <f>L213+M213+N213+O213</f>
        <v>124</v>
      </c>
      <c r="Q213" s="17">
        <f>J213+P213</f>
        <v>241</v>
      </c>
      <c r="R213" s="14">
        <f t="shared" ref="R213:R221" si="302">IF(S213&gt;0,D213*$R$210,0)</f>
        <v>0</v>
      </c>
      <c r="S213" s="49"/>
      <c r="T213" s="49"/>
      <c r="U213" s="49"/>
      <c r="V213" s="49"/>
      <c r="W213" s="17">
        <f>S213+T213+U213+V213</f>
        <v>0</v>
      </c>
      <c r="X213" s="17">
        <f>J213+P213+W213</f>
        <v>241</v>
      </c>
      <c r="Y213" s="14">
        <f t="shared" ref="Y213:Y221" si="303">IF(Z213&gt;0,D213*$Y$210,0)</f>
        <v>27</v>
      </c>
      <c r="Z213" s="49">
        <v>49</v>
      </c>
      <c r="AA213" s="49">
        <v>37</v>
      </c>
      <c r="AB213" s="49">
        <v>43</v>
      </c>
      <c r="AC213" s="49"/>
      <c r="AD213" s="17">
        <f>Z213+AA213+AB213+AC213</f>
        <v>129</v>
      </c>
      <c r="AE213" s="17">
        <f>J213+P213+W213+AD213</f>
        <v>370</v>
      </c>
    </row>
    <row r="214" spans="1:31" ht="21" customHeight="1" x14ac:dyDescent="0.2">
      <c r="A214" s="152" t="s">
        <v>135</v>
      </c>
      <c r="B214" s="45" t="s">
        <v>114</v>
      </c>
      <c r="C214" s="45" t="s">
        <v>113</v>
      </c>
      <c r="D214" s="44">
        <v>7</v>
      </c>
      <c r="E214" s="40">
        <f t="shared" si="300"/>
        <v>21</v>
      </c>
      <c r="F214" s="49">
        <v>37</v>
      </c>
      <c r="G214" s="49">
        <v>30</v>
      </c>
      <c r="H214" s="49">
        <v>43</v>
      </c>
      <c r="I214" s="49"/>
      <c r="J214" s="37">
        <f t="shared" si="299"/>
        <v>110</v>
      </c>
      <c r="K214" s="14">
        <f t="shared" si="301"/>
        <v>0</v>
      </c>
      <c r="L214" s="49"/>
      <c r="M214" s="49"/>
      <c r="N214" s="49"/>
      <c r="O214" s="49"/>
      <c r="P214" s="17">
        <f t="shared" ref="P214:P221" si="304">L214+M214+N214+O214</f>
        <v>0</v>
      </c>
      <c r="Q214" s="17">
        <f t="shared" ref="Q214:Q221" si="305">J214+P214</f>
        <v>110</v>
      </c>
      <c r="R214" s="14">
        <f t="shared" si="302"/>
        <v>0</v>
      </c>
      <c r="S214" s="49"/>
      <c r="T214" s="49"/>
      <c r="U214" s="49"/>
      <c r="V214" s="49"/>
      <c r="W214" s="17">
        <f t="shared" ref="W214:W221" si="306">S214+T214+U214+V214</f>
        <v>0</v>
      </c>
      <c r="X214" s="17">
        <f t="shared" ref="X214:X221" si="307">J214+P214+W214</f>
        <v>110</v>
      </c>
      <c r="Y214" s="14">
        <f t="shared" si="303"/>
        <v>0</v>
      </c>
      <c r="Z214" s="49"/>
      <c r="AA214" s="49"/>
      <c r="AB214" s="49"/>
      <c r="AC214" s="49"/>
      <c r="AD214" s="17">
        <f t="shared" ref="AD214:AD221" si="308">Z214+AA214+AB214+AC214</f>
        <v>0</v>
      </c>
      <c r="AE214" s="17">
        <f t="shared" ref="AE214:AE221" si="309">J214+P214+W214+AD214</f>
        <v>110</v>
      </c>
    </row>
    <row r="215" spans="1:31" ht="21" customHeight="1" x14ac:dyDescent="0.2">
      <c r="A215" s="152" t="s">
        <v>136</v>
      </c>
      <c r="B215" s="45" t="s">
        <v>115</v>
      </c>
      <c r="C215" s="45" t="s">
        <v>126</v>
      </c>
      <c r="D215" s="44">
        <v>9</v>
      </c>
      <c r="E215" s="40">
        <f t="shared" si="300"/>
        <v>27</v>
      </c>
      <c r="F215" s="49">
        <v>38</v>
      </c>
      <c r="G215" s="49">
        <v>40</v>
      </c>
      <c r="H215" s="49">
        <v>38</v>
      </c>
      <c r="I215" s="49"/>
      <c r="J215" s="37">
        <f t="shared" si="299"/>
        <v>116</v>
      </c>
      <c r="K215" s="14">
        <f t="shared" si="301"/>
        <v>27</v>
      </c>
      <c r="L215" s="49">
        <v>35</v>
      </c>
      <c r="M215" s="49">
        <v>24</v>
      </c>
      <c r="N215" s="49">
        <v>39</v>
      </c>
      <c r="O215" s="49"/>
      <c r="P215" s="17">
        <f t="shared" si="304"/>
        <v>98</v>
      </c>
      <c r="Q215" s="17">
        <f t="shared" si="305"/>
        <v>214</v>
      </c>
      <c r="R215" s="14">
        <f t="shared" si="302"/>
        <v>0</v>
      </c>
      <c r="S215" s="49"/>
      <c r="T215" s="49"/>
      <c r="U215" s="49"/>
      <c r="V215" s="49"/>
      <c r="W215" s="17">
        <f t="shared" si="306"/>
        <v>0</v>
      </c>
      <c r="X215" s="17">
        <f t="shared" si="307"/>
        <v>214</v>
      </c>
      <c r="Y215" s="14">
        <f t="shared" si="303"/>
        <v>0</v>
      </c>
      <c r="Z215" s="49"/>
      <c r="AA215" s="49"/>
      <c r="AB215" s="49"/>
      <c r="AC215" s="49"/>
      <c r="AD215" s="17">
        <f t="shared" si="308"/>
        <v>0</v>
      </c>
      <c r="AE215" s="17">
        <f t="shared" si="309"/>
        <v>214</v>
      </c>
    </row>
    <row r="216" spans="1:31" ht="21" customHeight="1" x14ac:dyDescent="0.2">
      <c r="A216" s="152" t="s">
        <v>135</v>
      </c>
      <c r="B216" s="45" t="s">
        <v>180</v>
      </c>
      <c r="C216" s="45" t="s">
        <v>181</v>
      </c>
      <c r="D216" s="44">
        <v>4</v>
      </c>
      <c r="E216" s="40">
        <f t="shared" si="300"/>
        <v>0</v>
      </c>
      <c r="F216" s="49"/>
      <c r="G216" s="49"/>
      <c r="H216" s="49"/>
      <c r="I216" s="49"/>
      <c r="J216" s="37">
        <f t="shared" si="299"/>
        <v>0</v>
      </c>
      <c r="K216" s="14">
        <f t="shared" si="301"/>
        <v>12</v>
      </c>
      <c r="L216" s="49">
        <v>49</v>
      </c>
      <c r="M216" s="49">
        <v>52</v>
      </c>
      <c r="N216" s="49">
        <v>41</v>
      </c>
      <c r="O216" s="49"/>
      <c r="P216" s="17">
        <f t="shared" si="304"/>
        <v>142</v>
      </c>
      <c r="Q216" s="17">
        <f t="shared" si="305"/>
        <v>142</v>
      </c>
      <c r="R216" s="14">
        <f t="shared" si="302"/>
        <v>0</v>
      </c>
      <c r="S216" s="49"/>
      <c r="T216" s="49"/>
      <c r="U216" s="49"/>
      <c r="V216" s="49"/>
      <c r="W216" s="17">
        <f t="shared" si="306"/>
        <v>0</v>
      </c>
      <c r="X216" s="17">
        <f t="shared" si="307"/>
        <v>142</v>
      </c>
      <c r="Y216" s="14">
        <f t="shared" si="303"/>
        <v>0</v>
      </c>
      <c r="Z216" s="49"/>
      <c r="AA216" s="49"/>
      <c r="AB216" s="49"/>
      <c r="AC216" s="49"/>
      <c r="AD216" s="17">
        <f t="shared" si="308"/>
        <v>0</v>
      </c>
      <c r="AE216" s="17">
        <f t="shared" si="309"/>
        <v>142</v>
      </c>
    </row>
    <row r="217" spans="1:31" ht="21" customHeight="1" x14ac:dyDescent="0.2">
      <c r="A217" s="152" t="s">
        <v>138</v>
      </c>
      <c r="B217" s="45" t="s">
        <v>182</v>
      </c>
      <c r="C217" s="45" t="s">
        <v>183</v>
      </c>
      <c r="D217" s="44">
        <v>17</v>
      </c>
      <c r="E217" s="40">
        <f t="shared" si="300"/>
        <v>51</v>
      </c>
      <c r="F217" s="49">
        <v>40</v>
      </c>
      <c r="G217" s="49">
        <v>24</v>
      </c>
      <c r="H217" s="49">
        <v>43</v>
      </c>
      <c r="I217" s="49"/>
      <c r="J217" s="37">
        <f t="shared" si="299"/>
        <v>107</v>
      </c>
      <c r="K217" s="14">
        <f t="shared" si="301"/>
        <v>0</v>
      </c>
      <c r="L217" s="49"/>
      <c r="M217" s="49"/>
      <c r="N217" s="49"/>
      <c r="O217" s="49"/>
      <c r="P217" s="17">
        <f t="shared" si="304"/>
        <v>0</v>
      </c>
      <c r="Q217" s="17">
        <f t="shared" si="305"/>
        <v>107</v>
      </c>
      <c r="R217" s="14">
        <f t="shared" si="302"/>
        <v>0</v>
      </c>
      <c r="S217" s="49"/>
      <c r="T217" s="49"/>
      <c r="U217" s="49"/>
      <c r="V217" s="49"/>
      <c r="W217" s="17">
        <f t="shared" si="306"/>
        <v>0</v>
      </c>
      <c r="X217" s="17">
        <f t="shared" si="307"/>
        <v>107</v>
      </c>
      <c r="Y217" s="14">
        <f t="shared" si="303"/>
        <v>51</v>
      </c>
      <c r="Z217" s="49">
        <v>32</v>
      </c>
      <c r="AA217" s="49">
        <v>36</v>
      </c>
      <c r="AB217" s="49">
        <v>35</v>
      </c>
      <c r="AC217" s="49"/>
      <c r="AD217" s="17">
        <f t="shared" si="308"/>
        <v>103</v>
      </c>
      <c r="AE217" s="17">
        <f t="shared" si="309"/>
        <v>210</v>
      </c>
    </row>
    <row r="218" spans="1:31" ht="21" customHeight="1" x14ac:dyDescent="0.2">
      <c r="A218" s="152" t="s">
        <v>138</v>
      </c>
      <c r="B218" s="45" t="s">
        <v>223</v>
      </c>
      <c r="C218" s="45" t="s">
        <v>113</v>
      </c>
      <c r="D218" s="44">
        <v>19</v>
      </c>
      <c r="E218" s="40">
        <f t="shared" si="300"/>
        <v>0</v>
      </c>
      <c r="F218" s="49"/>
      <c r="G218" s="49"/>
      <c r="H218" s="49"/>
      <c r="I218" s="49"/>
      <c r="J218" s="37">
        <f t="shared" si="299"/>
        <v>0</v>
      </c>
      <c r="K218" s="14">
        <f t="shared" si="301"/>
        <v>0</v>
      </c>
      <c r="L218" s="49"/>
      <c r="M218" s="49"/>
      <c r="N218" s="49"/>
      <c r="O218" s="49"/>
      <c r="P218" s="17">
        <f t="shared" si="304"/>
        <v>0</v>
      </c>
      <c r="Q218" s="17">
        <f t="shared" si="305"/>
        <v>0</v>
      </c>
      <c r="R218" s="14">
        <f t="shared" si="302"/>
        <v>0</v>
      </c>
      <c r="S218" s="49"/>
      <c r="T218" s="49"/>
      <c r="U218" s="49"/>
      <c r="V218" s="49"/>
      <c r="W218" s="17">
        <f t="shared" si="306"/>
        <v>0</v>
      </c>
      <c r="X218" s="17">
        <f t="shared" si="307"/>
        <v>0</v>
      </c>
      <c r="Y218" s="14">
        <f t="shared" si="303"/>
        <v>57</v>
      </c>
      <c r="Z218" s="49">
        <v>30</v>
      </c>
      <c r="AA218" s="49">
        <v>28</v>
      </c>
      <c r="AB218" s="49">
        <v>18</v>
      </c>
      <c r="AC218" s="49"/>
      <c r="AD218" s="17">
        <f t="shared" si="308"/>
        <v>76</v>
      </c>
      <c r="AE218" s="17">
        <f t="shared" si="309"/>
        <v>76</v>
      </c>
    </row>
    <row r="219" spans="1:31" ht="21" customHeight="1" x14ac:dyDescent="0.2">
      <c r="A219" s="152"/>
      <c r="B219" s="125"/>
      <c r="C219" s="125"/>
      <c r="D219" s="44"/>
      <c r="E219" s="40">
        <f t="shared" si="300"/>
        <v>0</v>
      </c>
      <c r="F219" s="127"/>
      <c r="G219" s="127"/>
      <c r="H219" s="127"/>
      <c r="I219" s="127"/>
      <c r="J219" s="37">
        <f t="shared" si="299"/>
        <v>0</v>
      </c>
      <c r="K219" s="14">
        <f t="shared" si="301"/>
        <v>0</v>
      </c>
      <c r="L219" s="127"/>
      <c r="M219" s="127"/>
      <c r="N219" s="127"/>
      <c r="O219" s="127"/>
      <c r="P219" s="17">
        <f t="shared" si="304"/>
        <v>0</v>
      </c>
      <c r="Q219" s="17">
        <f t="shared" si="305"/>
        <v>0</v>
      </c>
      <c r="R219" s="14">
        <f t="shared" si="302"/>
        <v>0</v>
      </c>
      <c r="S219" s="127"/>
      <c r="T219" s="127"/>
      <c r="U219" s="127"/>
      <c r="V219" s="127"/>
      <c r="W219" s="17">
        <f t="shared" si="306"/>
        <v>0</v>
      </c>
      <c r="X219" s="17">
        <f t="shared" si="307"/>
        <v>0</v>
      </c>
      <c r="Y219" s="14">
        <f t="shared" si="303"/>
        <v>0</v>
      </c>
      <c r="Z219" s="127"/>
      <c r="AA219" s="127"/>
      <c r="AB219" s="127"/>
      <c r="AC219" s="127"/>
      <c r="AD219" s="17">
        <f t="shared" si="308"/>
        <v>0</v>
      </c>
      <c r="AE219" s="17">
        <f t="shared" si="309"/>
        <v>0</v>
      </c>
    </row>
    <row r="220" spans="1:31" ht="21" customHeight="1" x14ac:dyDescent="0.2">
      <c r="A220" s="152"/>
      <c r="B220" s="125"/>
      <c r="C220" s="125"/>
      <c r="D220" s="44"/>
      <c r="E220" s="40">
        <f t="shared" si="300"/>
        <v>0</v>
      </c>
      <c r="F220" s="127"/>
      <c r="G220" s="127"/>
      <c r="H220" s="127"/>
      <c r="I220" s="127"/>
      <c r="J220" s="37">
        <f t="shared" si="299"/>
        <v>0</v>
      </c>
      <c r="K220" s="14">
        <f t="shared" si="301"/>
        <v>0</v>
      </c>
      <c r="L220" s="127"/>
      <c r="M220" s="127"/>
      <c r="N220" s="127"/>
      <c r="O220" s="127"/>
      <c r="P220" s="17">
        <f t="shared" si="304"/>
        <v>0</v>
      </c>
      <c r="Q220" s="17">
        <f t="shared" si="305"/>
        <v>0</v>
      </c>
      <c r="R220" s="14">
        <f t="shared" si="302"/>
        <v>0</v>
      </c>
      <c r="S220" s="127"/>
      <c r="T220" s="127"/>
      <c r="U220" s="127"/>
      <c r="V220" s="127"/>
      <c r="W220" s="17">
        <f t="shared" si="306"/>
        <v>0</v>
      </c>
      <c r="X220" s="17">
        <f t="shared" si="307"/>
        <v>0</v>
      </c>
      <c r="Y220" s="14">
        <f t="shared" si="303"/>
        <v>0</v>
      </c>
      <c r="Z220" s="127"/>
      <c r="AA220" s="127"/>
      <c r="AB220" s="127"/>
      <c r="AC220" s="127"/>
      <c r="AD220" s="17">
        <f t="shared" si="308"/>
        <v>0</v>
      </c>
      <c r="AE220" s="17">
        <f t="shared" si="309"/>
        <v>0</v>
      </c>
    </row>
    <row r="221" spans="1:31" ht="21" customHeight="1" thickBot="1" x14ac:dyDescent="0.25">
      <c r="A221" s="154"/>
      <c r="B221" s="47"/>
      <c r="C221" s="47"/>
      <c r="D221" s="46"/>
      <c r="E221" s="40">
        <f t="shared" si="300"/>
        <v>0</v>
      </c>
      <c r="F221" s="50"/>
      <c r="G221" s="50"/>
      <c r="H221" s="50"/>
      <c r="I221" s="50"/>
      <c r="J221" s="37">
        <f t="shared" si="299"/>
        <v>0</v>
      </c>
      <c r="K221" s="14">
        <f t="shared" si="301"/>
        <v>0</v>
      </c>
      <c r="L221" s="127"/>
      <c r="M221" s="127"/>
      <c r="N221" s="127"/>
      <c r="O221" s="127"/>
      <c r="P221" s="17">
        <f t="shared" si="304"/>
        <v>0</v>
      </c>
      <c r="Q221" s="128">
        <f t="shared" si="305"/>
        <v>0</v>
      </c>
      <c r="R221" s="14">
        <f t="shared" si="302"/>
        <v>0</v>
      </c>
      <c r="S221" s="127"/>
      <c r="T221" s="127"/>
      <c r="U221" s="127"/>
      <c r="V221" s="127"/>
      <c r="W221" s="17">
        <f t="shared" si="306"/>
        <v>0</v>
      </c>
      <c r="X221" s="17">
        <f t="shared" si="307"/>
        <v>0</v>
      </c>
      <c r="Y221" s="14">
        <f t="shared" si="303"/>
        <v>0</v>
      </c>
      <c r="Z221" s="127"/>
      <c r="AA221" s="127"/>
      <c r="AB221" s="127"/>
      <c r="AC221" s="127"/>
      <c r="AD221" s="17">
        <f t="shared" si="308"/>
        <v>0</v>
      </c>
      <c r="AE221" s="17">
        <f t="shared" si="309"/>
        <v>0</v>
      </c>
    </row>
    <row r="222" spans="1:31" ht="16.5" thickTop="1" x14ac:dyDescent="0.2">
      <c r="A222" s="30" t="s">
        <v>57</v>
      </c>
      <c r="B222" s="17"/>
      <c r="C222" s="20"/>
      <c r="D222" s="8">
        <v>0</v>
      </c>
      <c r="E222" s="132">
        <f>SUM(E212:E221)</f>
        <v>126</v>
      </c>
      <c r="F222" s="16">
        <f>SUM(F212:F221)</f>
        <v>159</v>
      </c>
      <c r="G222" s="147">
        <f>SUM(G212:G221)</f>
        <v>129</v>
      </c>
      <c r="H222" s="8">
        <f>SUM(H212:H221)</f>
        <v>162</v>
      </c>
      <c r="I222" s="17">
        <f>I212+I213+I214+I215+I216+I217+I220+I221</f>
        <v>0</v>
      </c>
      <c r="J222" s="16" t="s">
        <v>52</v>
      </c>
      <c r="K222" s="149">
        <f>SUM(K212:K221)</f>
        <v>96</v>
      </c>
      <c r="L222" s="16">
        <f>SUM(L212:L221)</f>
        <v>162</v>
      </c>
      <c r="M222" s="147">
        <f>SUM(M212:M221)</f>
        <v>156</v>
      </c>
      <c r="N222" s="147">
        <f>SUM(N212:N221)</f>
        <v>158</v>
      </c>
      <c r="O222" s="16">
        <f>O212+O213+O214+O215+O216+O217+O220+O221</f>
        <v>0</v>
      </c>
      <c r="P222" s="16"/>
      <c r="Q222" s="16"/>
      <c r="R222" s="149">
        <f>SUM(R212:R221)</f>
        <v>0</v>
      </c>
      <c r="S222" s="16">
        <f>SUM(S212:S221)</f>
        <v>0</v>
      </c>
      <c r="T222" s="147">
        <f>SUM(T212:T221)</f>
        <v>0</v>
      </c>
      <c r="U222" s="147">
        <f>SUM(U212:U221)</f>
        <v>0</v>
      </c>
      <c r="V222" s="16">
        <f>V212+V213+V214+V215+V216+V217+V220+V221</f>
        <v>0</v>
      </c>
      <c r="W222" s="16"/>
      <c r="X222" s="16"/>
      <c r="Y222" s="149">
        <f>SUM(Y212:Y221)</f>
        <v>165</v>
      </c>
      <c r="Z222" s="16">
        <f>SUM(Z212:Z221)</f>
        <v>151</v>
      </c>
      <c r="AA222" s="147">
        <f>SUM(AA212:AA221)</f>
        <v>141</v>
      </c>
      <c r="AB222" s="147">
        <f>SUM(AB212:AB221)</f>
        <v>125</v>
      </c>
      <c r="AC222" s="16">
        <f>AC212+AC213+AC214+AC215+AC216+AC217+AC218+AC221</f>
        <v>0</v>
      </c>
      <c r="AD222" s="16"/>
      <c r="AE222" s="16"/>
    </row>
    <row r="223" spans="1:31" ht="16.5" thickBot="1" x14ac:dyDescent="0.25">
      <c r="A223" s="31" t="s">
        <v>60</v>
      </c>
      <c r="B223" s="7"/>
      <c r="C223" s="7"/>
      <c r="D223" s="7"/>
      <c r="E223" s="7"/>
      <c r="F223" s="7"/>
      <c r="G223" s="7"/>
      <c r="H223" s="33">
        <f>SUM(J212:J218)/($H$4*4)</f>
        <v>37.5</v>
      </c>
      <c r="I223" s="34"/>
      <c r="J223" s="17">
        <f>F222+G222+H222+I222</f>
        <v>450</v>
      </c>
      <c r="K223" s="38"/>
      <c r="L223" s="21"/>
      <c r="M223" s="33">
        <f>SUM(P212:P221)/($N$4*4)</f>
        <v>39.666666666666664</v>
      </c>
      <c r="N223" s="35"/>
      <c r="O223" s="35"/>
      <c r="P223" s="17">
        <f>SUM(L222:O222)</f>
        <v>476</v>
      </c>
      <c r="Q223" s="7"/>
      <c r="R223" s="6"/>
      <c r="S223" s="7"/>
      <c r="T223" s="7"/>
      <c r="U223" s="33">
        <f>SUM(W212:W221)/($U$4*4)</f>
        <v>0</v>
      </c>
      <c r="V223" s="28"/>
      <c r="W223" s="17">
        <f>SUM(S222:V222)</f>
        <v>0</v>
      </c>
      <c r="X223" s="17"/>
      <c r="Y223" s="6"/>
      <c r="Z223" s="7"/>
      <c r="AA223" s="7"/>
      <c r="AB223" s="33">
        <f>SUM(AD212:AD221)/($U$4*4)</f>
        <v>34.75</v>
      </c>
      <c r="AC223" s="28"/>
      <c r="AD223" s="17">
        <f>SUM(Z222:AC222)</f>
        <v>417</v>
      </c>
      <c r="AE223" s="17"/>
    </row>
    <row r="224" spans="1:31" ht="17.25" thickTop="1" thickBot="1" x14ac:dyDescent="0.25">
      <c r="A224" s="31" t="s">
        <v>59</v>
      </c>
      <c r="B224" s="7"/>
      <c r="C224" s="7"/>
      <c r="D224" s="7"/>
      <c r="E224" s="7"/>
      <c r="F224" s="7"/>
      <c r="G224" s="7"/>
      <c r="H224" s="32" t="s">
        <v>15</v>
      </c>
      <c r="I224" s="4"/>
      <c r="J224" s="5">
        <f>J223+E222</f>
        <v>576</v>
      </c>
      <c r="K224" s="22"/>
      <c r="L224" s="7"/>
      <c r="M224" s="7"/>
      <c r="N224" s="7"/>
      <c r="O224" s="32" t="s">
        <v>15</v>
      </c>
      <c r="P224" s="23"/>
      <c r="Q224" s="5">
        <f>P223+K222</f>
        <v>572</v>
      </c>
      <c r="R224" s="6"/>
      <c r="S224" s="7"/>
      <c r="T224" s="7"/>
      <c r="U224" s="7"/>
      <c r="V224" s="32" t="s">
        <v>15</v>
      </c>
      <c r="W224" s="4"/>
      <c r="X224" s="5">
        <f>R222+W223</f>
        <v>0</v>
      </c>
      <c r="Y224" s="6"/>
      <c r="Z224" s="7"/>
      <c r="AA224" s="7"/>
      <c r="AB224" s="7"/>
      <c r="AC224" s="32" t="s">
        <v>15</v>
      </c>
      <c r="AD224" s="4"/>
      <c r="AE224" s="5">
        <f>Y222+AD223</f>
        <v>582</v>
      </c>
    </row>
    <row r="225" spans="1:31" ht="17.25" thickTop="1" thickBot="1" x14ac:dyDescent="0.25">
      <c r="A225" s="56" t="s">
        <v>27</v>
      </c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32" t="s">
        <v>15</v>
      </c>
      <c r="P225" s="4"/>
      <c r="Q225" s="5">
        <f>(J224+Q224)</f>
        <v>1148</v>
      </c>
      <c r="R225" s="58"/>
      <c r="S225" s="57"/>
      <c r="T225" s="57"/>
      <c r="U225" s="57" t="s">
        <v>52</v>
      </c>
      <c r="V225" s="32" t="s">
        <v>15</v>
      </c>
      <c r="W225" s="4"/>
      <c r="X225" s="5">
        <f>J224+Q224+X224</f>
        <v>1148</v>
      </c>
      <c r="Y225" s="58"/>
      <c r="Z225" s="57"/>
      <c r="AA225" s="57"/>
      <c r="AB225" s="57" t="s">
        <v>52</v>
      </c>
      <c r="AC225" s="32" t="s">
        <v>15</v>
      </c>
      <c r="AD225" s="4"/>
      <c r="AE225" s="5">
        <f>J224+Q224+X224+AE224</f>
        <v>1730</v>
      </c>
    </row>
    <row r="226" spans="1:31" ht="13.5" thickTop="1" x14ac:dyDescent="0.2"/>
    <row r="228" spans="1:31" ht="13.5" thickBot="1" x14ac:dyDescent="0.25"/>
    <row r="229" spans="1:31" ht="21" customHeight="1" thickTop="1" thickBot="1" x14ac:dyDescent="0.25">
      <c r="A229" s="3"/>
      <c r="B229" s="278" t="s">
        <v>166</v>
      </c>
      <c r="C229" s="279"/>
      <c r="D229" s="280"/>
      <c r="E229" s="27" t="s">
        <v>6</v>
      </c>
      <c r="F229" s="28"/>
      <c r="G229" s="29"/>
      <c r="H229" s="54">
        <f>$H$4</f>
        <v>3</v>
      </c>
      <c r="I229" s="9"/>
      <c r="J229" s="10"/>
      <c r="K229" s="24" t="s">
        <v>6</v>
      </c>
      <c r="L229" s="25"/>
      <c r="M229" s="26"/>
      <c r="N229" s="55">
        <f>$N$4</f>
        <v>3</v>
      </c>
      <c r="O229" s="10"/>
      <c r="P229" s="10"/>
      <c r="Q229" s="10"/>
      <c r="R229" s="24" t="s">
        <v>6</v>
      </c>
      <c r="S229" s="25"/>
      <c r="T229" s="26"/>
      <c r="U229" s="55">
        <f>$U$4</f>
        <v>3</v>
      </c>
      <c r="V229" s="10"/>
      <c r="W229" s="10"/>
      <c r="X229" s="10"/>
      <c r="Y229" s="24" t="s">
        <v>6</v>
      </c>
      <c r="Z229" s="25"/>
      <c r="AA229" s="26"/>
      <c r="AB229" s="55">
        <v>3</v>
      </c>
      <c r="AC229" s="10"/>
      <c r="AD229" s="10"/>
      <c r="AE229" s="10"/>
    </row>
    <row r="230" spans="1:31" ht="21" customHeight="1" thickTop="1" x14ac:dyDescent="0.2">
      <c r="A230" s="11"/>
      <c r="B230" s="12" t="s">
        <v>7</v>
      </c>
      <c r="C230" s="12"/>
      <c r="D230" s="12"/>
      <c r="E230" s="36">
        <f>$H$4</f>
        <v>3</v>
      </c>
      <c r="F230" s="272" t="str">
        <f>$F$5</f>
        <v>BRESSOLS</v>
      </c>
      <c r="G230" s="273"/>
      <c r="H230" s="273"/>
      <c r="I230" s="273"/>
      <c r="J230" s="274"/>
      <c r="K230" s="36">
        <f>$N$4</f>
        <v>3</v>
      </c>
      <c r="L230" s="272" t="str">
        <f>$L$5</f>
        <v>LE SEQUESTRE</v>
      </c>
      <c r="M230" s="273"/>
      <c r="N230" s="273"/>
      <c r="O230" s="273"/>
      <c r="P230" s="273"/>
      <c r="Q230" s="274"/>
      <c r="R230" s="36">
        <f>$U$4</f>
        <v>3</v>
      </c>
      <c r="S230" s="272" t="str">
        <f>$S$5</f>
        <v>GRENADE</v>
      </c>
      <c r="T230" s="273"/>
      <c r="U230" s="273"/>
      <c r="V230" s="273"/>
      <c r="W230" s="273"/>
      <c r="X230" s="274"/>
      <c r="Y230" s="36">
        <f>$AB$4</f>
        <v>3</v>
      </c>
      <c r="Z230" s="275" t="str">
        <f>$Z$5</f>
        <v>TOULOUSE</v>
      </c>
      <c r="AA230" s="276"/>
      <c r="AB230" s="276"/>
      <c r="AC230" s="276"/>
      <c r="AD230" s="276"/>
      <c r="AE230" s="277"/>
    </row>
    <row r="231" spans="1:31" ht="21" customHeight="1" thickBot="1" x14ac:dyDescent="0.25">
      <c r="A231" s="13" t="s">
        <v>11</v>
      </c>
      <c r="B231" s="13" t="s">
        <v>12</v>
      </c>
      <c r="C231" s="13" t="s">
        <v>13</v>
      </c>
      <c r="D231" s="13" t="s">
        <v>24</v>
      </c>
      <c r="E231" s="14" t="s">
        <v>25</v>
      </c>
      <c r="F231" s="13">
        <v>1</v>
      </c>
      <c r="G231" s="13">
        <v>2</v>
      </c>
      <c r="H231" s="13">
        <v>3</v>
      </c>
      <c r="I231" s="13">
        <v>4</v>
      </c>
      <c r="J231" s="13" t="s">
        <v>22</v>
      </c>
      <c r="K231" s="14" t="s">
        <v>25</v>
      </c>
      <c r="L231" s="13">
        <v>1</v>
      </c>
      <c r="M231" s="13">
        <v>2</v>
      </c>
      <c r="N231" s="13">
        <v>3</v>
      </c>
      <c r="O231" s="13">
        <v>4</v>
      </c>
      <c r="P231" s="13" t="s">
        <v>22</v>
      </c>
      <c r="Q231" s="13" t="s">
        <v>26</v>
      </c>
      <c r="R231" s="14" t="s">
        <v>25</v>
      </c>
      <c r="S231" s="13">
        <v>1</v>
      </c>
      <c r="T231" s="13">
        <v>2</v>
      </c>
      <c r="U231" s="13">
        <v>3</v>
      </c>
      <c r="V231" s="13">
        <v>4</v>
      </c>
      <c r="W231" s="13" t="s">
        <v>22</v>
      </c>
      <c r="X231" s="13" t="s">
        <v>26</v>
      </c>
      <c r="Y231" s="14" t="s">
        <v>25</v>
      </c>
      <c r="Z231" s="13">
        <v>1</v>
      </c>
      <c r="AA231" s="13">
        <v>2</v>
      </c>
      <c r="AB231" s="13">
        <v>3</v>
      </c>
      <c r="AC231" s="13">
        <v>4</v>
      </c>
      <c r="AD231" s="13" t="s">
        <v>22</v>
      </c>
      <c r="AE231" s="13" t="s">
        <v>26</v>
      </c>
    </row>
    <row r="232" spans="1:31" ht="21" customHeight="1" thickTop="1" x14ac:dyDescent="0.2">
      <c r="A232" s="151" t="s">
        <v>135</v>
      </c>
      <c r="B232" s="43" t="s">
        <v>167</v>
      </c>
      <c r="C232" s="43" t="s">
        <v>168</v>
      </c>
      <c r="D232" s="42"/>
      <c r="E232" s="39">
        <f>IF(F232&gt;0,D232*$E$210,0)</f>
        <v>0</v>
      </c>
      <c r="F232" s="48">
        <v>51</v>
      </c>
      <c r="G232" s="48">
        <v>51</v>
      </c>
      <c r="H232" s="48">
        <v>47</v>
      </c>
      <c r="I232" s="48"/>
      <c r="J232" s="53">
        <f t="shared" ref="J232:J243" si="310">F232+G232+H232+I232</f>
        <v>149</v>
      </c>
      <c r="K232" s="15">
        <f>IF(L232&gt;0,D232*$K$210,0)</f>
        <v>0</v>
      </c>
      <c r="L232" s="48"/>
      <c r="M232" s="48"/>
      <c r="N232" s="48"/>
      <c r="O232" s="48"/>
      <c r="P232" s="16">
        <f>L232+M232+N232+O232</f>
        <v>0</v>
      </c>
      <c r="Q232" s="16">
        <f>J232+P232</f>
        <v>149</v>
      </c>
      <c r="R232" s="15">
        <f>IF(S232&gt;0,D232*$R$210,0)</f>
        <v>0</v>
      </c>
      <c r="S232" s="48"/>
      <c r="T232" s="48"/>
      <c r="U232" s="48"/>
      <c r="V232" s="48">
        <v>0</v>
      </c>
      <c r="W232" s="16">
        <f>S232+T232+U232+V232</f>
        <v>0</v>
      </c>
      <c r="X232" s="16">
        <f>J232+P232+W232</f>
        <v>149</v>
      </c>
      <c r="Y232" s="15">
        <f>IF(Z232&gt;0,D232*$Y$210,0)</f>
        <v>0</v>
      </c>
      <c r="Z232" s="48"/>
      <c r="AA232" s="48"/>
      <c r="AB232" s="48"/>
      <c r="AC232" s="48"/>
      <c r="AD232" s="16">
        <f>Z232+AA232+AB232+AC232</f>
        <v>0</v>
      </c>
      <c r="AE232" s="16">
        <f>J232+P232+W232+AD232</f>
        <v>149</v>
      </c>
    </row>
    <row r="233" spans="1:31" ht="21" customHeight="1" x14ac:dyDescent="0.2">
      <c r="A233" s="152" t="s">
        <v>135</v>
      </c>
      <c r="B233" s="45" t="s">
        <v>169</v>
      </c>
      <c r="C233" s="45" t="s">
        <v>170</v>
      </c>
      <c r="D233" s="44">
        <v>7</v>
      </c>
      <c r="E233" s="40">
        <f t="shared" ref="E233:E243" si="311">IF(F233&gt;0,D233*$E$210,0)</f>
        <v>21</v>
      </c>
      <c r="F233" s="49">
        <v>35</v>
      </c>
      <c r="G233" s="49">
        <v>33</v>
      </c>
      <c r="H233" s="49">
        <v>46</v>
      </c>
      <c r="I233" s="49"/>
      <c r="J233" s="37">
        <f t="shared" si="310"/>
        <v>114</v>
      </c>
      <c r="K233" s="14">
        <f t="shared" ref="K233:K243" si="312">IF(L233&gt;0,D233*$K$210,0)</f>
        <v>0</v>
      </c>
      <c r="L233" s="49"/>
      <c r="M233" s="49"/>
      <c r="N233" s="49"/>
      <c r="O233" s="49"/>
      <c r="P233" s="17">
        <f>L233+M233+N233+O233</f>
        <v>0</v>
      </c>
      <c r="Q233" s="17">
        <f>J233+P233</f>
        <v>114</v>
      </c>
      <c r="R233" s="14">
        <f t="shared" ref="R233:R243" si="313">IF(S233&gt;0,D233*$R$210,0)</f>
        <v>0</v>
      </c>
      <c r="S233" s="49"/>
      <c r="T233" s="49"/>
      <c r="U233" s="49"/>
      <c r="V233" s="49"/>
      <c r="W233" s="17">
        <f>S233+T233+U233+V233</f>
        <v>0</v>
      </c>
      <c r="X233" s="17">
        <f>J233+P233+W233</f>
        <v>114</v>
      </c>
      <c r="Y233" s="14">
        <f t="shared" ref="Y233:Y243" si="314">IF(Z233&gt;0,D233*$Y$210,0)</f>
        <v>0</v>
      </c>
      <c r="Z233" s="49"/>
      <c r="AA233" s="49"/>
      <c r="AB233" s="49"/>
      <c r="AC233" s="49"/>
      <c r="AD233" s="17">
        <f>Z233+AA233+AB233+AC233</f>
        <v>0</v>
      </c>
      <c r="AE233" s="17">
        <f>J233+P233+W233+AD233</f>
        <v>114</v>
      </c>
    </row>
    <row r="234" spans="1:31" ht="21" customHeight="1" x14ac:dyDescent="0.2">
      <c r="A234" s="152" t="s">
        <v>135</v>
      </c>
      <c r="B234" s="45" t="s">
        <v>171</v>
      </c>
      <c r="C234" s="45" t="s">
        <v>172</v>
      </c>
      <c r="D234" s="44"/>
      <c r="E234" s="40">
        <f t="shared" si="311"/>
        <v>0</v>
      </c>
      <c r="F234" s="49">
        <v>46</v>
      </c>
      <c r="G234" s="49">
        <v>44</v>
      </c>
      <c r="H234" s="49">
        <v>49</v>
      </c>
      <c r="I234" s="49"/>
      <c r="J234" s="37">
        <f t="shared" si="310"/>
        <v>139</v>
      </c>
      <c r="K234" s="14">
        <f t="shared" si="312"/>
        <v>0</v>
      </c>
      <c r="L234" s="49"/>
      <c r="M234" s="49"/>
      <c r="N234" s="49"/>
      <c r="O234" s="49"/>
      <c r="P234" s="17">
        <f t="shared" ref="P234:P243" si="315">L234+M234+N234+O234</f>
        <v>0</v>
      </c>
      <c r="Q234" s="17">
        <f t="shared" ref="Q234:Q243" si="316">J234+P234</f>
        <v>139</v>
      </c>
      <c r="R234" s="14">
        <f t="shared" si="313"/>
        <v>0</v>
      </c>
      <c r="S234" s="49"/>
      <c r="T234" s="49"/>
      <c r="U234" s="49"/>
      <c r="V234" s="49"/>
      <c r="W234" s="17">
        <f t="shared" ref="W234:W243" si="317">S234+T234+U234+V234</f>
        <v>0</v>
      </c>
      <c r="X234" s="17">
        <f t="shared" ref="X234:X243" si="318">J234+P234+W234</f>
        <v>139</v>
      </c>
      <c r="Y234" s="14">
        <f t="shared" si="314"/>
        <v>0</v>
      </c>
      <c r="Z234" s="49"/>
      <c r="AA234" s="49"/>
      <c r="AB234" s="49"/>
      <c r="AC234" s="49"/>
      <c r="AD234" s="17">
        <f t="shared" ref="AD234:AD243" si="319">Z234+AA234+AB234+AC234</f>
        <v>0</v>
      </c>
      <c r="AE234" s="17">
        <f t="shared" ref="AE234:AE243" si="320">J234+P234+W234+AD234</f>
        <v>139</v>
      </c>
    </row>
    <row r="235" spans="1:31" ht="21" customHeight="1" x14ac:dyDescent="0.2">
      <c r="A235" s="152" t="s">
        <v>135</v>
      </c>
      <c r="B235" s="45" t="s">
        <v>173</v>
      </c>
      <c r="C235" s="45" t="s">
        <v>94</v>
      </c>
      <c r="D235" s="44"/>
      <c r="E235" s="40">
        <f t="shared" si="311"/>
        <v>0</v>
      </c>
      <c r="F235" s="49">
        <v>40</v>
      </c>
      <c r="G235" s="49">
        <v>44</v>
      </c>
      <c r="H235" s="49">
        <v>56</v>
      </c>
      <c r="I235" s="49"/>
      <c r="J235" s="37">
        <f t="shared" si="310"/>
        <v>140</v>
      </c>
      <c r="K235" s="14">
        <f t="shared" si="312"/>
        <v>0</v>
      </c>
      <c r="L235" s="49">
        <v>37</v>
      </c>
      <c r="M235" s="49">
        <v>43</v>
      </c>
      <c r="N235" s="49">
        <v>45</v>
      </c>
      <c r="O235" s="49"/>
      <c r="P235" s="17">
        <f t="shared" si="315"/>
        <v>125</v>
      </c>
      <c r="Q235" s="17">
        <f t="shared" si="316"/>
        <v>265</v>
      </c>
      <c r="R235" s="14">
        <f t="shared" si="313"/>
        <v>0</v>
      </c>
      <c r="S235" s="49">
        <v>39</v>
      </c>
      <c r="T235" s="49">
        <v>40</v>
      </c>
      <c r="U235" s="49">
        <v>44</v>
      </c>
      <c r="V235" s="49"/>
      <c r="W235" s="17">
        <f t="shared" si="317"/>
        <v>123</v>
      </c>
      <c r="X235" s="17">
        <f t="shared" si="318"/>
        <v>388</v>
      </c>
      <c r="Y235" s="14"/>
      <c r="Z235" s="49">
        <v>43</v>
      </c>
      <c r="AA235" s="49">
        <v>43</v>
      </c>
      <c r="AB235" s="49">
        <v>40</v>
      </c>
      <c r="AC235" s="49"/>
      <c r="AD235" s="17">
        <f t="shared" si="319"/>
        <v>126</v>
      </c>
      <c r="AE235" s="17">
        <f t="shared" si="320"/>
        <v>514</v>
      </c>
    </row>
    <row r="236" spans="1:31" ht="21" customHeight="1" x14ac:dyDescent="0.2">
      <c r="A236" s="152" t="s">
        <v>137</v>
      </c>
      <c r="B236" s="45" t="s">
        <v>174</v>
      </c>
      <c r="C236" s="45" t="s">
        <v>175</v>
      </c>
      <c r="D236" s="44">
        <v>11</v>
      </c>
      <c r="E236" s="40">
        <f t="shared" si="311"/>
        <v>0</v>
      </c>
      <c r="F236" s="49"/>
      <c r="G236" s="49"/>
      <c r="H236" s="49"/>
      <c r="I236" s="49"/>
      <c r="J236" s="37">
        <f t="shared" si="310"/>
        <v>0</v>
      </c>
      <c r="K236" s="14">
        <f t="shared" si="312"/>
        <v>33</v>
      </c>
      <c r="L236" s="49">
        <v>42</v>
      </c>
      <c r="M236" s="49">
        <v>31</v>
      </c>
      <c r="N236" s="49">
        <v>42</v>
      </c>
      <c r="O236" s="49"/>
      <c r="P236" s="17">
        <f t="shared" si="315"/>
        <v>115</v>
      </c>
      <c r="Q236" s="17">
        <f t="shared" si="316"/>
        <v>115</v>
      </c>
      <c r="R236" s="14">
        <f t="shared" si="313"/>
        <v>0</v>
      </c>
      <c r="S236" s="49"/>
      <c r="T236" s="49"/>
      <c r="U236" s="49"/>
      <c r="V236" s="49"/>
      <c r="W236" s="17">
        <f t="shared" si="317"/>
        <v>0</v>
      </c>
      <c r="X236" s="17">
        <f t="shared" si="318"/>
        <v>115</v>
      </c>
      <c r="Y236" s="14">
        <f t="shared" si="314"/>
        <v>33</v>
      </c>
      <c r="Z236" s="49">
        <v>44</v>
      </c>
      <c r="AA236" s="49">
        <v>45</v>
      </c>
      <c r="AB236" s="49">
        <v>40</v>
      </c>
      <c r="AC236" s="49"/>
      <c r="AD236" s="17">
        <f t="shared" si="319"/>
        <v>129</v>
      </c>
      <c r="AE236" s="17">
        <f t="shared" si="320"/>
        <v>244</v>
      </c>
    </row>
    <row r="237" spans="1:31" ht="21" customHeight="1" x14ac:dyDescent="0.2">
      <c r="A237" s="152" t="s">
        <v>135</v>
      </c>
      <c r="B237" s="45" t="s">
        <v>176</v>
      </c>
      <c r="C237" s="45" t="s">
        <v>128</v>
      </c>
      <c r="D237" s="44">
        <v>1</v>
      </c>
      <c r="E237" s="40">
        <f t="shared" si="311"/>
        <v>0</v>
      </c>
      <c r="F237" s="49"/>
      <c r="G237" s="49"/>
      <c r="H237" s="49"/>
      <c r="I237" s="49"/>
      <c r="J237" s="37">
        <f t="shared" si="310"/>
        <v>0</v>
      </c>
      <c r="K237" s="14">
        <f t="shared" si="312"/>
        <v>3</v>
      </c>
      <c r="L237" s="49">
        <v>54</v>
      </c>
      <c r="M237" s="49">
        <v>47</v>
      </c>
      <c r="N237" s="49">
        <v>43</v>
      </c>
      <c r="O237" s="49"/>
      <c r="P237" s="17">
        <f t="shared" si="315"/>
        <v>144</v>
      </c>
      <c r="Q237" s="17">
        <f t="shared" si="316"/>
        <v>144</v>
      </c>
      <c r="R237" s="14">
        <f t="shared" si="313"/>
        <v>0</v>
      </c>
      <c r="S237" s="49"/>
      <c r="T237" s="49"/>
      <c r="U237" s="49"/>
      <c r="V237" s="49"/>
      <c r="W237" s="17">
        <f t="shared" si="317"/>
        <v>0</v>
      </c>
      <c r="X237" s="17">
        <f t="shared" si="318"/>
        <v>144</v>
      </c>
      <c r="Y237" s="14">
        <f t="shared" si="314"/>
        <v>0</v>
      </c>
      <c r="Z237" s="49"/>
      <c r="AA237" s="49"/>
      <c r="AB237" s="49"/>
      <c r="AC237" s="49"/>
      <c r="AD237" s="17">
        <f t="shared" si="319"/>
        <v>0</v>
      </c>
      <c r="AE237" s="17">
        <f t="shared" si="320"/>
        <v>144</v>
      </c>
    </row>
    <row r="238" spans="1:31" ht="21" customHeight="1" x14ac:dyDescent="0.2">
      <c r="A238" s="152" t="s">
        <v>135</v>
      </c>
      <c r="B238" s="45" t="s">
        <v>177</v>
      </c>
      <c r="C238" s="45" t="s">
        <v>178</v>
      </c>
      <c r="D238" s="44">
        <v>2</v>
      </c>
      <c r="E238" s="40">
        <f t="shared" si="311"/>
        <v>0</v>
      </c>
      <c r="F238" s="49"/>
      <c r="G238" s="49"/>
      <c r="H238" s="49"/>
      <c r="I238" s="49"/>
      <c r="J238" s="37">
        <f t="shared" si="310"/>
        <v>0</v>
      </c>
      <c r="K238" s="14">
        <f t="shared" si="312"/>
        <v>6</v>
      </c>
      <c r="L238" s="49">
        <v>43</v>
      </c>
      <c r="M238" s="49">
        <v>49</v>
      </c>
      <c r="N238" s="49">
        <v>45</v>
      </c>
      <c r="O238" s="49"/>
      <c r="P238" s="17">
        <f t="shared" si="315"/>
        <v>137</v>
      </c>
      <c r="Q238" s="17">
        <f t="shared" si="316"/>
        <v>137</v>
      </c>
      <c r="R238" s="14">
        <f t="shared" si="313"/>
        <v>6</v>
      </c>
      <c r="S238" s="49">
        <v>47</v>
      </c>
      <c r="T238" s="49">
        <v>48</v>
      </c>
      <c r="U238" s="49">
        <v>46</v>
      </c>
      <c r="V238" s="49"/>
      <c r="W238" s="17">
        <f t="shared" si="317"/>
        <v>141</v>
      </c>
      <c r="X238" s="17">
        <f t="shared" si="318"/>
        <v>278</v>
      </c>
      <c r="Y238" s="14">
        <f t="shared" si="314"/>
        <v>6</v>
      </c>
      <c r="Z238" s="49">
        <v>42</v>
      </c>
      <c r="AA238" s="49">
        <v>53</v>
      </c>
      <c r="AB238" s="49">
        <v>42</v>
      </c>
      <c r="AC238" s="49"/>
      <c r="AD238" s="17">
        <f t="shared" si="319"/>
        <v>137</v>
      </c>
      <c r="AE238" s="17">
        <f t="shared" si="320"/>
        <v>415</v>
      </c>
    </row>
    <row r="239" spans="1:31" ht="21" customHeight="1" x14ac:dyDescent="0.2">
      <c r="A239" s="152" t="s">
        <v>135</v>
      </c>
      <c r="B239" s="125" t="s">
        <v>210</v>
      </c>
      <c r="C239" s="125" t="s">
        <v>211</v>
      </c>
      <c r="D239" s="44">
        <v>3</v>
      </c>
      <c r="E239" s="40">
        <f t="shared" si="311"/>
        <v>0</v>
      </c>
      <c r="F239" s="127"/>
      <c r="G239" s="127"/>
      <c r="H239" s="127"/>
      <c r="I239" s="127"/>
      <c r="J239" s="37">
        <f t="shared" si="310"/>
        <v>0</v>
      </c>
      <c r="K239" s="14">
        <f t="shared" si="312"/>
        <v>0</v>
      </c>
      <c r="L239" s="127"/>
      <c r="M239" s="127"/>
      <c r="N239" s="127"/>
      <c r="O239" s="127"/>
      <c r="P239" s="17">
        <f t="shared" si="315"/>
        <v>0</v>
      </c>
      <c r="Q239" s="17">
        <f t="shared" si="316"/>
        <v>0</v>
      </c>
      <c r="R239" s="14">
        <f t="shared" si="313"/>
        <v>9</v>
      </c>
      <c r="S239" s="127">
        <v>40</v>
      </c>
      <c r="T239" s="127">
        <v>43</v>
      </c>
      <c r="U239" s="127">
        <v>44</v>
      </c>
      <c r="V239" s="127"/>
      <c r="W239" s="17">
        <f t="shared" si="317"/>
        <v>127</v>
      </c>
      <c r="X239" s="17">
        <f t="shared" si="318"/>
        <v>127</v>
      </c>
      <c r="Y239" s="14">
        <f t="shared" si="314"/>
        <v>0</v>
      </c>
      <c r="Z239" s="127"/>
      <c r="AA239" s="127"/>
      <c r="AB239" s="127"/>
      <c r="AC239" s="127"/>
      <c r="AD239" s="17">
        <f t="shared" si="319"/>
        <v>0</v>
      </c>
      <c r="AE239" s="17">
        <f t="shared" si="320"/>
        <v>127</v>
      </c>
    </row>
    <row r="240" spans="1:31" ht="21" customHeight="1" x14ac:dyDescent="0.2">
      <c r="A240" s="153" t="s">
        <v>135</v>
      </c>
      <c r="B240" s="125" t="s">
        <v>212</v>
      </c>
      <c r="C240" s="125" t="s">
        <v>213</v>
      </c>
      <c r="D240" s="124">
        <v>4</v>
      </c>
      <c r="E240" s="40">
        <f t="shared" si="311"/>
        <v>0</v>
      </c>
      <c r="F240" s="127"/>
      <c r="G240" s="127"/>
      <c r="H240" s="127"/>
      <c r="I240" s="127"/>
      <c r="J240" s="37">
        <f t="shared" si="310"/>
        <v>0</v>
      </c>
      <c r="K240" s="14">
        <f t="shared" si="312"/>
        <v>0</v>
      </c>
      <c r="L240" s="127"/>
      <c r="M240" s="127"/>
      <c r="N240" s="127"/>
      <c r="O240" s="127"/>
      <c r="P240" s="17">
        <f t="shared" si="315"/>
        <v>0</v>
      </c>
      <c r="Q240" s="17">
        <f t="shared" si="316"/>
        <v>0</v>
      </c>
      <c r="R240" s="14">
        <f t="shared" si="313"/>
        <v>12</v>
      </c>
      <c r="S240" s="127">
        <v>39</v>
      </c>
      <c r="T240" s="127">
        <v>49</v>
      </c>
      <c r="U240" s="127">
        <v>49</v>
      </c>
      <c r="V240" s="127"/>
      <c r="W240" s="17">
        <f t="shared" si="317"/>
        <v>137</v>
      </c>
      <c r="X240" s="17">
        <f t="shared" si="318"/>
        <v>137</v>
      </c>
      <c r="Y240" s="14">
        <f t="shared" si="314"/>
        <v>0</v>
      </c>
      <c r="Z240" s="127"/>
      <c r="AA240" s="127"/>
      <c r="AB240" s="127"/>
      <c r="AC240" s="127"/>
      <c r="AD240" s="17">
        <f t="shared" si="319"/>
        <v>0</v>
      </c>
      <c r="AE240" s="17">
        <f t="shared" si="320"/>
        <v>137</v>
      </c>
    </row>
    <row r="241" spans="1:31" ht="21" customHeight="1" x14ac:dyDescent="0.2">
      <c r="A241" s="153" t="s">
        <v>137</v>
      </c>
      <c r="B241" s="125" t="s">
        <v>228</v>
      </c>
      <c r="C241" s="125" t="s">
        <v>199</v>
      </c>
      <c r="D241" s="124">
        <v>16</v>
      </c>
      <c r="E241" s="40">
        <f t="shared" si="311"/>
        <v>0</v>
      </c>
      <c r="F241" s="127"/>
      <c r="G241" s="127"/>
      <c r="H241" s="127"/>
      <c r="I241" s="127"/>
      <c r="J241" s="37">
        <f t="shared" si="310"/>
        <v>0</v>
      </c>
      <c r="K241" s="14">
        <f t="shared" si="312"/>
        <v>0</v>
      </c>
      <c r="L241" s="127"/>
      <c r="M241" s="127"/>
      <c r="N241" s="127"/>
      <c r="O241" s="127"/>
      <c r="P241" s="17">
        <f t="shared" si="315"/>
        <v>0</v>
      </c>
      <c r="Q241" s="17">
        <f t="shared" si="316"/>
        <v>0</v>
      </c>
      <c r="R241" s="14">
        <f t="shared" si="313"/>
        <v>0</v>
      </c>
      <c r="S241" s="127"/>
      <c r="T241" s="127"/>
      <c r="U241" s="127"/>
      <c r="V241" s="127"/>
      <c r="W241" s="17">
        <f t="shared" si="317"/>
        <v>0</v>
      </c>
      <c r="X241" s="17">
        <f t="shared" si="318"/>
        <v>0</v>
      </c>
      <c r="Y241" s="14">
        <f t="shared" si="314"/>
        <v>48</v>
      </c>
      <c r="Z241" s="127">
        <v>25</v>
      </c>
      <c r="AA241" s="127">
        <v>30</v>
      </c>
      <c r="AB241" s="127">
        <v>33</v>
      </c>
      <c r="AC241" s="127"/>
      <c r="AD241" s="17">
        <f t="shared" si="319"/>
        <v>88</v>
      </c>
      <c r="AE241" s="17">
        <f t="shared" si="320"/>
        <v>88</v>
      </c>
    </row>
    <row r="242" spans="1:31" ht="21" customHeight="1" x14ac:dyDescent="0.2">
      <c r="A242" s="153"/>
      <c r="B242" s="125"/>
      <c r="C242" s="125"/>
      <c r="D242" s="124"/>
      <c r="E242" s="40">
        <f t="shared" si="311"/>
        <v>0</v>
      </c>
      <c r="F242" s="127"/>
      <c r="G242" s="127"/>
      <c r="H242" s="127"/>
      <c r="I242" s="127"/>
      <c r="J242" s="37">
        <f t="shared" si="310"/>
        <v>0</v>
      </c>
      <c r="K242" s="14">
        <f t="shared" si="312"/>
        <v>0</v>
      </c>
      <c r="L242" s="127"/>
      <c r="M242" s="127"/>
      <c r="N242" s="127"/>
      <c r="O242" s="127"/>
      <c r="P242" s="17">
        <f t="shared" si="315"/>
        <v>0</v>
      </c>
      <c r="Q242" s="17">
        <f t="shared" si="316"/>
        <v>0</v>
      </c>
      <c r="R242" s="14">
        <f t="shared" si="313"/>
        <v>0</v>
      </c>
      <c r="S242" s="127"/>
      <c r="T242" s="127"/>
      <c r="U242" s="127"/>
      <c r="V242" s="127"/>
      <c r="W242" s="17">
        <f t="shared" si="317"/>
        <v>0</v>
      </c>
      <c r="X242" s="17">
        <f t="shared" si="318"/>
        <v>0</v>
      </c>
      <c r="Y242" s="14">
        <f t="shared" si="314"/>
        <v>0</v>
      </c>
      <c r="Z242" s="127"/>
      <c r="AA242" s="127"/>
      <c r="AB242" s="127"/>
      <c r="AC242" s="127"/>
      <c r="AD242" s="17">
        <f t="shared" si="319"/>
        <v>0</v>
      </c>
      <c r="AE242" s="17">
        <f t="shared" si="320"/>
        <v>0</v>
      </c>
    </row>
    <row r="243" spans="1:31" ht="21" customHeight="1" thickBot="1" x14ac:dyDescent="0.25">
      <c r="A243" s="154"/>
      <c r="B243" s="47"/>
      <c r="C243" s="47"/>
      <c r="D243" s="46"/>
      <c r="E243" s="40">
        <f t="shared" si="311"/>
        <v>0</v>
      </c>
      <c r="F243" s="50"/>
      <c r="G243" s="50"/>
      <c r="H243" s="50"/>
      <c r="I243" s="50"/>
      <c r="J243" s="37">
        <f t="shared" si="310"/>
        <v>0</v>
      </c>
      <c r="K243" s="129">
        <f t="shared" si="312"/>
        <v>0</v>
      </c>
      <c r="L243" s="127"/>
      <c r="M243" s="127"/>
      <c r="N243" s="127"/>
      <c r="O243" s="127"/>
      <c r="P243" s="128">
        <f t="shared" si="315"/>
        <v>0</v>
      </c>
      <c r="Q243" s="17">
        <f t="shared" si="316"/>
        <v>0</v>
      </c>
      <c r="R243" s="14">
        <f t="shared" si="313"/>
        <v>0</v>
      </c>
      <c r="S243" s="127"/>
      <c r="T243" s="127"/>
      <c r="U243" s="127"/>
      <c r="V243" s="127"/>
      <c r="W243" s="17">
        <f t="shared" si="317"/>
        <v>0</v>
      </c>
      <c r="X243" s="17">
        <f t="shared" si="318"/>
        <v>0</v>
      </c>
      <c r="Y243" s="14">
        <f t="shared" si="314"/>
        <v>0</v>
      </c>
      <c r="Z243" s="127"/>
      <c r="AA243" s="127"/>
      <c r="AB243" s="127"/>
      <c r="AC243" s="127"/>
      <c r="AD243" s="17">
        <f t="shared" si="319"/>
        <v>0</v>
      </c>
      <c r="AE243" s="17">
        <f t="shared" si="320"/>
        <v>0</v>
      </c>
    </row>
    <row r="244" spans="1:31" ht="21" customHeight="1" thickTop="1" x14ac:dyDescent="0.2">
      <c r="A244" s="30" t="s">
        <v>57</v>
      </c>
      <c r="B244" s="17"/>
      <c r="C244" s="20"/>
      <c r="D244" s="8">
        <v>0</v>
      </c>
      <c r="E244" s="132">
        <f>SUM(E232:E243)</f>
        <v>21</v>
      </c>
      <c r="F244" s="16">
        <f>SUM(F232:F243)</f>
        <v>172</v>
      </c>
      <c r="G244" s="147">
        <f>SUM(G232:G243)</f>
        <v>172</v>
      </c>
      <c r="H244" s="8">
        <f>SUM(H232:H243)</f>
        <v>198</v>
      </c>
      <c r="I244" s="17">
        <f>I232+I233+I234+I235+I236+I237+I239+I243</f>
        <v>0</v>
      </c>
      <c r="J244" s="16" t="s">
        <v>52</v>
      </c>
      <c r="K244" s="149">
        <f>SUM(K232:K243)</f>
        <v>42</v>
      </c>
      <c r="L244" s="16">
        <f>SUM(L232:L243)</f>
        <v>176</v>
      </c>
      <c r="M244" s="147">
        <f>SUM(M232:M243)</f>
        <v>170</v>
      </c>
      <c r="N244" s="147">
        <f>SUM(N232:N243)</f>
        <v>175</v>
      </c>
      <c r="O244" s="16">
        <f>O232+O233+O234+O235+O236+O237+O239+O243</f>
        <v>0</v>
      </c>
      <c r="P244" s="16"/>
      <c r="Q244" s="16"/>
      <c r="R244" s="149">
        <f>SUM(R232:R243)</f>
        <v>27</v>
      </c>
      <c r="S244" s="16">
        <f>SUM(S232:S243)</f>
        <v>165</v>
      </c>
      <c r="T244" s="147">
        <f>SUM(T232:T243)</f>
        <v>180</v>
      </c>
      <c r="U244" s="147">
        <f>SUM(U232:U243)</f>
        <v>183</v>
      </c>
      <c r="V244" s="16">
        <f>V232+V233+V234+V235+V236+V237+V239+V243</f>
        <v>0</v>
      </c>
      <c r="W244" s="16"/>
      <c r="X244" s="16"/>
      <c r="Y244" s="149">
        <f>SUM(Y232:Y243)</f>
        <v>87</v>
      </c>
      <c r="Z244" s="16">
        <f>SUM(Z232:Z243)</f>
        <v>154</v>
      </c>
      <c r="AA244" s="147">
        <f>SUM(AA232:AA243)</f>
        <v>171</v>
      </c>
      <c r="AB244" s="147">
        <f>SUM(AB232:AB243)</f>
        <v>155</v>
      </c>
      <c r="AC244" s="16">
        <f>AC232+AC233+AC234+AC235+AC236+AC237+AC238+AC243</f>
        <v>0</v>
      </c>
      <c r="AD244" s="16"/>
      <c r="AE244" s="16"/>
    </row>
    <row r="245" spans="1:31" ht="21" customHeight="1" thickBot="1" x14ac:dyDescent="0.25">
      <c r="A245" s="31" t="s">
        <v>60</v>
      </c>
      <c r="B245" s="7"/>
      <c r="C245" s="7"/>
      <c r="D245" s="7"/>
      <c r="E245" s="7"/>
      <c r="F245" s="7"/>
      <c r="G245" s="7"/>
      <c r="H245" s="33">
        <f>SUM(J232:J238)/($H$4*4)</f>
        <v>45.166666666666664</v>
      </c>
      <c r="I245" s="34"/>
      <c r="J245" s="17">
        <f>F244+G244+H244+I244</f>
        <v>542</v>
      </c>
      <c r="K245" s="38"/>
      <c r="L245" s="21"/>
      <c r="M245" s="33">
        <f>SUM(P232:P243)/($N$4*4)</f>
        <v>43.416666666666664</v>
      </c>
      <c r="N245" s="35"/>
      <c r="O245" s="35"/>
      <c r="P245" s="17">
        <f>SUM(L244:O244)</f>
        <v>521</v>
      </c>
      <c r="Q245" s="7"/>
      <c r="R245" s="6"/>
      <c r="S245" s="7"/>
      <c r="T245" s="7"/>
      <c r="U245" s="33">
        <f>SUM(W232:W243)/($U$4*4)</f>
        <v>44</v>
      </c>
      <c r="V245" s="28"/>
      <c r="W245" s="17">
        <f>SUM(S244:V244)</f>
        <v>528</v>
      </c>
      <c r="X245" s="17"/>
      <c r="Y245" s="6"/>
      <c r="Z245" s="7"/>
      <c r="AA245" s="7"/>
      <c r="AB245" s="33">
        <f>SUM(AD232:AD243)/($U$4*4)</f>
        <v>40</v>
      </c>
      <c r="AC245" s="28"/>
      <c r="AD245" s="17">
        <f>SUM(Z244:AC244)</f>
        <v>480</v>
      </c>
      <c r="AE245" s="17"/>
    </row>
    <row r="246" spans="1:31" ht="21" customHeight="1" thickTop="1" thickBot="1" x14ac:dyDescent="0.25">
      <c r="A246" s="31" t="s">
        <v>59</v>
      </c>
      <c r="B246" s="7"/>
      <c r="C246" s="7"/>
      <c r="D246" s="7"/>
      <c r="E246" s="7"/>
      <c r="F246" s="7"/>
      <c r="G246" s="7"/>
      <c r="H246" s="32" t="s">
        <v>15</v>
      </c>
      <c r="I246" s="4"/>
      <c r="J246" s="5">
        <f>J245+E244</f>
        <v>563</v>
      </c>
      <c r="K246" s="22"/>
      <c r="L246" s="7"/>
      <c r="M246" s="7"/>
      <c r="N246" s="7"/>
      <c r="O246" s="32" t="s">
        <v>15</v>
      </c>
      <c r="P246" s="23"/>
      <c r="Q246" s="5">
        <f>P245+K244</f>
        <v>563</v>
      </c>
      <c r="R246" s="6"/>
      <c r="S246" s="7"/>
      <c r="T246" s="7"/>
      <c r="U246" s="7"/>
      <c r="V246" s="32" t="s">
        <v>15</v>
      </c>
      <c r="W246" s="4"/>
      <c r="X246" s="5">
        <f>R244+W245</f>
        <v>555</v>
      </c>
      <c r="Y246" s="6"/>
      <c r="Z246" s="7"/>
      <c r="AA246" s="7"/>
      <c r="AB246" s="7"/>
      <c r="AC246" s="32" t="s">
        <v>15</v>
      </c>
      <c r="AD246" s="4"/>
      <c r="AE246" s="5">
        <f>Y244+AD245</f>
        <v>567</v>
      </c>
    </row>
    <row r="247" spans="1:31" ht="21" customHeight="1" thickTop="1" thickBot="1" x14ac:dyDescent="0.25">
      <c r="A247" s="56" t="s">
        <v>27</v>
      </c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32" t="s">
        <v>15</v>
      </c>
      <c r="P247" s="4"/>
      <c r="Q247" s="5">
        <f>(J246+Q246)</f>
        <v>1126</v>
      </c>
      <c r="R247" s="58"/>
      <c r="S247" s="57"/>
      <c r="T247" s="57"/>
      <c r="U247" s="57" t="s">
        <v>52</v>
      </c>
      <c r="V247" s="32" t="s">
        <v>15</v>
      </c>
      <c r="W247" s="4"/>
      <c r="X247" s="5">
        <f>J246+Q246+X246</f>
        <v>1681</v>
      </c>
      <c r="Y247" s="58"/>
      <c r="Z247" s="57"/>
      <c r="AA247" s="57"/>
      <c r="AB247" s="57" t="s">
        <v>52</v>
      </c>
      <c r="AC247" s="32" t="s">
        <v>15</v>
      </c>
      <c r="AD247" s="4"/>
      <c r="AE247" s="5">
        <f>J246+Q246+X246+AE246</f>
        <v>2248</v>
      </c>
    </row>
    <row r="248" spans="1:31" ht="13.5" thickTop="1" x14ac:dyDescent="0.2"/>
  </sheetData>
  <sheetProtection password="C764"/>
  <sortState ref="CI24:DF36">
    <sortCondition descending="1" ref="CY24:CY36"/>
  </sortState>
  <mergeCells count="60">
    <mergeCell ref="Z5:AE5"/>
    <mergeCell ref="F24:J24"/>
    <mergeCell ref="L24:Q24"/>
    <mergeCell ref="S24:X24"/>
    <mergeCell ref="Z24:AE24"/>
    <mergeCell ref="B4:D4"/>
    <mergeCell ref="B23:D23"/>
    <mergeCell ref="B43:D43"/>
    <mergeCell ref="S44:X44"/>
    <mergeCell ref="F5:J5"/>
    <mergeCell ref="L5:Q5"/>
    <mergeCell ref="S5:X5"/>
    <mergeCell ref="Z44:AE44"/>
    <mergeCell ref="B62:D62"/>
    <mergeCell ref="F63:J63"/>
    <mergeCell ref="L63:Q63"/>
    <mergeCell ref="S63:X63"/>
    <mergeCell ref="Z63:AE63"/>
    <mergeCell ref="F44:J44"/>
    <mergeCell ref="L44:Q44"/>
    <mergeCell ref="F131:J131"/>
    <mergeCell ref="L131:Q131"/>
    <mergeCell ref="S131:X131"/>
    <mergeCell ref="Z131:AE131"/>
    <mergeCell ref="B87:D87"/>
    <mergeCell ref="F88:J88"/>
    <mergeCell ref="L88:Q88"/>
    <mergeCell ref="S88:X88"/>
    <mergeCell ref="Z88:AE88"/>
    <mergeCell ref="B111:D111"/>
    <mergeCell ref="F112:J112"/>
    <mergeCell ref="L112:Q112"/>
    <mergeCell ref="S112:X112"/>
    <mergeCell ref="Z112:AE112"/>
    <mergeCell ref="B130:D130"/>
    <mergeCell ref="F169:J169"/>
    <mergeCell ref="L169:Q169"/>
    <mergeCell ref="S169:X169"/>
    <mergeCell ref="Z169:AE169"/>
    <mergeCell ref="B168:D168"/>
    <mergeCell ref="B149:D149"/>
    <mergeCell ref="F150:J150"/>
    <mergeCell ref="L150:Q150"/>
    <mergeCell ref="S150:X150"/>
    <mergeCell ref="Z150:AE150"/>
    <mergeCell ref="F230:J230"/>
    <mergeCell ref="L230:Q230"/>
    <mergeCell ref="S230:X230"/>
    <mergeCell ref="Z230:AE230"/>
    <mergeCell ref="B190:D190"/>
    <mergeCell ref="F191:J191"/>
    <mergeCell ref="L191:Q191"/>
    <mergeCell ref="S191:X191"/>
    <mergeCell ref="Z191:AE191"/>
    <mergeCell ref="B209:D209"/>
    <mergeCell ref="F210:J210"/>
    <mergeCell ref="L210:Q210"/>
    <mergeCell ref="S210:X210"/>
    <mergeCell ref="Z210:AE210"/>
    <mergeCell ref="B229:D229"/>
  </mergeCells>
  <phoneticPr fontId="0" type="noConversion"/>
  <pageMargins left="0" right="0" top="0.23622047244094491" bottom="0.23622047244094491" header="0.51181102362204722" footer="0.51181102362204722"/>
  <pageSetup paperSize="9" scale="46" orientation="portrait" horizontalDpi="300" verticalDpi="300" r:id="rId1"/>
  <headerFooter alignWithMargins="0"/>
  <rowBreaks count="2" manualBreakCount="2">
    <brk id="80" max="53" man="1"/>
    <brk id="161" max="53" man="1"/>
  </rowBreaks>
  <colBreaks count="6" manualBreakCount="6">
    <brk id="32" max="1048575" man="1"/>
    <brk id="50" max="236" man="1"/>
    <brk id="67" max="212" man="1"/>
    <brk id="79" max="212" man="1"/>
    <brk id="86" max="212" man="1"/>
    <brk id="105" max="2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workbookViewId="0">
      <selection activeCell="C4" sqref="C4"/>
    </sheetView>
  </sheetViews>
  <sheetFormatPr baseColWidth="10" defaultRowHeight="12.75" x14ac:dyDescent="0.2"/>
  <cols>
    <col min="1" max="1" width="15.140625" bestFit="1" customWidth="1"/>
    <col min="2" max="2" width="15" bestFit="1" customWidth="1"/>
    <col min="3" max="3" width="17.85546875" bestFit="1" customWidth="1"/>
    <col min="4" max="4" width="12.7109375" bestFit="1" customWidth="1"/>
    <col min="5" max="7" width="3.7109375" customWidth="1"/>
    <col min="8" max="8" width="5.42578125" bestFit="1" customWidth="1"/>
    <col min="9" max="11" width="4.5703125" bestFit="1" customWidth="1"/>
    <col min="12" max="12" width="5.42578125" bestFit="1" customWidth="1"/>
    <col min="13" max="13" width="4.5703125" customWidth="1"/>
    <col min="14" max="15" width="4.5703125" bestFit="1" customWidth="1"/>
    <col min="16" max="16" width="5.42578125" bestFit="1" customWidth="1"/>
    <col min="17" max="17" width="4.5703125" customWidth="1"/>
    <col min="18" max="18" width="4.85546875" customWidth="1"/>
    <col min="19" max="19" width="4.5703125" customWidth="1"/>
    <col min="20" max="20" width="5.42578125" bestFit="1" customWidth="1"/>
    <col min="21" max="27" width="4.5703125" customWidth="1"/>
    <col min="28" max="28" width="5.42578125" bestFit="1" customWidth="1"/>
    <col min="29" max="29" width="1.85546875" customWidth="1"/>
    <col min="30" max="38" width="4.5703125" customWidth="1"/>
    <col min="39" max="39" width="5.42578125" bestFit="1" customWidth="1"/>
  </cols>
  <sheetData>
    <row r="1" spans="1:20" ht="25.5" thickBot="1" x14ac:dyDescent="0.4">
      <c r="J1" s="263" t="s">
        <v>78</v>
      </c>
      <c r="K1" s="263"/>
      <c r="L1" s="263"/>
      <c r="M1" s="263"/>
      <c r="N1" s="263"/>
    </row>
    <row r="2" spans="1:20" ht="25.15" customHeight="1" thickBot="1" x14ac:dyDescent="0.25">
      <c r="E2" s="186"/>
      <c r="F2" s="187" t="s">
        <v>79</v>
      </c>
      <c r="G2" s="264"/>
      <c r="H2" s="265"/>
      <c r="I2" s="266"/>
      <c r="J2" s="267" t="s">
        <v>80</v>
      </c>
      <c r="K2" s="268"/>
      <c r="L2" s="269"/>
      <c r="M2" s="266"/>
      <c r="N2" s="267" t="s">
        <v>81</v>
      </c>
      <c r="O2" s="268"/>
      <c r="P2" s="269"/>
      <c r="Q2" s="266"/>
      <c r="R2" s="267" t="s">
        <v>82</v>
      </c>
      <c r="S2" s="268"/>
      <c r="T2" s="269"/>
    </row>
    <row r="3" spans="1:20" ht="13.5" thickBot="1" x14ac:dyDescent="0.25">
      <c r="A3" s="184" t="s">
        <v>72</v>
      </c>
      <c r="B3" s="185" t="s">
        <v>73</v>
      </c>
      <c r="C3" s="189" t="s">
        <v>70</v>
      </c>
      <c r="D3" s="190" t="s">
        <v>71</v>
      </c>
      <c r="E3" s="221">
        <v>1</v>
      </c>
      <c r="F3" s="187">
        <v>2</v>
      </c>
      <c r="G3" s="188">
        <v>3</v>
      </c>
      <c r="H3" s="193" t="s">
        <v>69</v>
      </c>
      <c r="I3" s="221">
        <v>1</v>
      </c>
      <c r="J3" s="187">
        <v>2</v>
      </c>
      <c r="K3" s="187">
        <v>3</v>
      </c>
      <c r="L3" s="193" t="s">
        <v>69</v>
      </c>
      <c r="M3" s="191">
        <v>1</v>
      </c>
      <c r="N3" s="192">
        <v>2</v>
      </c>
      <c r="O3" s="192">
        <v>3</v>
      </c>
      <c r="P3" s="193" t="s">
        <v>69</v>
      </c>
      <c r="Q3" s="221">
        <v>1</v>
      </c>
      <c r="R3" s="187">
        <v>2</v>
      </c>
      <c r="S3" s="187">
        <v>3</v>
      </c>
      <c r="T3" s="227" t="s">
        <v>69</v>
      </c>
    </row>
    <row r="4" spans="1:20" x14ac:dyDescent="0.2">
      <c r="A4" s="176" t="s">
        <v>74</v>
      </c>
      <c r="B4" s="194" t="s">
        <v>5</v>
      </c>
      <c r="C4" s="214" t="str">
        <f>SEGA2013!B7</f>
        <v>MOULY</v>
      </c>
      <c r="D4" s="215" t="str">
        <f>SEGA2013!C7</f>
        <v>BERNARD</v>
      </c>
      <c r="E4" s="216">
        <f>SEGA2013!F7</f>
        <v>47</v>
      </c>
      <c r="F4" s="217">
        <f>SEGA2013!G7</f>
        <v>41</v>
      </c>
      <c r="G4" s="217">
        <f>SEGA2013!H7</f>
        <v>42</v>
      </c>
      <c r="H4" s="177">
        <f>SUM(E4:G4)</f>
        <v>130</v>
      </c>
      <c r="I4" s="216">
        <f>SEGA2013!L7</f>
        <v>48</v>
      </c>
      <c r="J4" s="217">
        <f>SEGA2013!M7</f>
        <v>50</v>
      </c>
      <c r="K4" s="217">
        <f>SEGA2013!N7</f>
        <v>46</v>
      </c>
      <c r="L4" s="177">
        <f>SUM(I4:K4)</f>
        <v>144</v>
      </c>
      <c r="M4" s="176">
        <f>SEGA2013!S7</f>
        <v>37</v>
      </c>
      <c r="N4" s="183">
        <f>SEGA2013!T7</f>
        <v>47</v>
      </c>
      <c r="O4" s="183">
        <f>SEGA2013!U7</f>
        <v>40</v>
      </c>
      <c r="P4" s="177">
        <f t="shared" ref="P4:P12" si="0">SUM(M4:O4)</f>
        <v>124</v>
      </c>
      <c r="Q4" s="216">
        <f>SEGA2013!Z7</f>
        <v>40</v>
      </c>
      <c r="R4" s="217">
        <f>SEGA2013!AA7</f>
        <v>40</v>
      </c>
      <c r="S4" s="217">
        <f>SEGA2013!AB7</f>
        <v>39</v>
      </c>
      <c r="T4" s="177">
        <f>SUM(Q4:S4)</f>
        <v>119</v>
      </c>
    </row>
    <row r="5" spans="1:20" x14ac:dyDescent="0.2">
      <c r="A5" s="178" t="s">
        <v>74</v>
      </c>
      <c r="B5" s="195" t="s">
        <v>5</v>
      </c>
      <c r="C5" s="199" t="str">
        <f>SEGA2013!B8</f>
        <v>PRIVAT</v>
      </c>
      <c r="D5" s="200" t="str">
        <f>SEGA2013!C8</f>
        <v>HUBERT</v>
      </c>
      <c r="E5" s="203">
        <f>SEGA2013!F8</f>
        <v>40</v>
      </c>
      <c r="F5" s="49">
        <f>SEGA2013!G8</f>
        <v>50</v>
      </c>
      <c r="G5" s="49">
        <f>SEGA2013!H8</f>
        <v>43</v>
      </c>
      <c r="H5" s="179">
        <f>SUM(E5:G5)</f>
        <v>133</v>
      </c>
      <c r="I5" s="203">
        <f>SEGA2013!L8</f>
        <v>49</v>
      </c>
      <c r="J5" s="49">
        <f>SEGA2013!M8</f>
        <v>41</v>
      </c>
      <c r="K5" s="49">
        <f>SEGA2013!N8</f>
        <v>45</v>
      </c>
      <c r="L5" s="179">
        <f>SUM(I5:K5)</f>
        <v>135</v>
      </c>
      <c r="M5" s="178">
        <f>SEGA2013!S8</f>
        <v>0</v>
      </c>
      <c r="N5" s="155">
        <f>SEGA2013!T8</f>
        <v>0</v>
      </c>
      <c r="O5" s="155">
        <f>SEGA2013!U8</f>
        <v>0</v>
      </c>
      <c r="P5" s="179">
        <f t="shared" si="0"/>
        <v>0</v>
      </c>
      <c r="Q5" s="203">
        <f>SEGA2013!Z8</f>
        <v>44</v>
      </c>
      <c r="R5" s="49">
        <f>SEGA2013!AA8</f>
        <v>43</v>
      </c>
      <c r="S5" s="49">
        <f>SEGA2013!AB8</f>
        <v>43</v>
      </c>
      <c r="T5" s="179">
        <f>SUM(Q5:S5)</f>
        <v>130</v>
      </c>
    </row>
    <row r="6" spans="1:20" x14ac:dyDescent="0.2">
      <c r="A6" s="178" t="s">
        <v>74</v>
      </c>
      <c r="B6" s="195" t="s">
        <v>5</v>
      </c>
      <c r="C6" s="199" t="str">
        <f>SEGA2013!B9</f>
        <v>LUTRAN</v>
      </c>
      <c r="D6" s="200" t="str">
        <f>SEGA2013!C9</f>
        <v>GUY</v>
      </c>
      <c r="E6" s="203">
        <f>SEGA2013!F9</f>
        <v>41</v>
      </c>
      <c r="F6" s="49">
        <f>SEGA2013!G9</f>
        <v>45</v>
      </c>
      <c r="G6" s="49">
        <f>SEGA2013!H9</f>
        <v>45</v>
      </c>
      <c r="H6" s="179">
        <f t="shared" ref="H6:H12" si="1">SUM(E6:G6)</f>
        <v>131</v>
      </c>
      <c r="I6" s="203">
        <f>SEGA2013!L9</f>
        <v>0</v>
      </c>
      <c r="J6" s="49">
        <f>SEGA2013!M9</f>
        <v>0</v>
      </c>
      <c r="K6" s="49">
        <f>SEGA2013!N9</f>
        <v>0</v>
      </c>
      <c r="L6" s="179">
        <f t="shared" ref="L6:L12" si="2">SUM(I6:K6)</f>
        <v>0</v>
      </c>
      <c r="M6" s="178">
        <f>SEGA2013!S9</f>
        <v>0</v>
      </c>
      <c r="N6" s="155">
        <f>SEGA2013!T9</f>
        <v>0</v>
      </c>
      <c r="O6" s="155">
        <f>SEGA2013!U9</f>
        <v>0</v>
      </c>
      <c r="P6" s="179">
        <f t="shared" si="0"/>
        <v>0</v>
      </c>
      <c r="Q6" s="203">
        <f>SEGA2013!Z9</f>
        <v>0</v>
      </c>
      <c r="R6" s="49">
        <f>SEGA2013!AA9</f>
        <v>0</v>
      </c>
      <c r="S6" s="49">
        <f>SEGA2013!AB9</f>
        <v>0</v>
      </c>
      <c r="T6" s="179">
        <f t="shared" ref="T6:T12" si="3">SUM(Q6:S6)</f>
        <v>0</v>
      </c>
    </row>
    <row r="7" spans="1:20" x14ac:dyDescent="0.2">
      <c r="A7" s="178" t="s">
        <v>74</v>
      </c>
      <c r="B7" s="195" t="s">
        <v>5</v>
      </c>
      <c r="C7" s="199" t="str">
        <f>SEGA2013!B10</f>
        <v>MOISSET</v>
      </c>
      <c r="D7" s="200" t="str">
        <f>SEGA2013!C10</f>
        <v>ALAIN</v>
      </c>
      <c r="E7" s="203">
        <f>SEGA2013!F10</f>
        <v>41</v>
      </c>
      <c r="F7" s="49">
        <f>SEGA2013!G10</f>
        <v>39</v>
      </c>
      <c r="G7" s="49">
        <f>SEGA2013!H10</f>
        <v>35</v>
      </c>
      <c r="H7" s="179">
        <f t="shared" si="1"/>
        <v>115</v>
      </c>
      <c r="I7" s="203">
        <f>SEGA2013!L10</f>
        <v>46</v>
      </c>
      <c r="J7" s="49">
        <f>SEGA2013!M10</f>
        <v>53</v>
      </c>
      <c r="K7" s="49">
        <f>SEGA2013!N10</f>
        <v>45</v>
      </c>
      <c r="L7" s="179">
        <f t="shared" si="2"/>
        <v>144</v>
      </c>
      <c r="M7" s="178">
        <f>SEGA2013!S10</f>
        <v>49</v>
      </c>
      <c r="N7" s="155">
        <f>SEGA2013!T10</f>
        <v>39</v>
      </c>
      <c r="O7" s="155">
        <f>SEGA2013!U10</f>
        <v>43</v>
      </c>
      <c r="P7" s="179">
        <f t="shared" si="0"/>
        <v>131</v>
      </c>
      <c r="Q7" s="203">
        <f>SEGA2013!Z10</f>
        <v>51</v>
      </c>
      <c r="R7" s="49">
        <f>SEGA2013!AA10</f>
        <v>47</v>
      </c>
      <c r="S7" s="49">
        <f>SEGA2013!AB10</f>
        <v>46</v>
      </c>
      <c r="T7" s="179">
        <f t="shared" si="3"/>
        <v>144</v>
      </c>
    </row>
    <row r="8" spans="1:20" x14ac:dyDescent="0.2">
      <c r="A8" s="178" t="s">
        <v>74</v>
      </c>
      <c r="B8" s="195" t="s">
        <v>5</v>
      </c>
      <c r="C8" s="199" t="str">
        <f>SEGA2013!B11</f>
        <v>FOUCRAS</v>
      </c>
      <c r="D8" s="200" t="str">
        <f>SEGA2013!C11</f>
        <v>MICHEL</v>
      </c>
      <c r="E8" s="203">
        <f>SEGA2013!F11</f>
        <v>0</v>
      </c>
      <c r="F8" s="49">
        <f>SEGA2013!G11</f>
        <v>0</v>
      </c>
      <c r="G8" s="49">
        <f>SEGA2013!H11</f>
        <v>0</v>
      </c>
      <c r="H8" s="179">
        <f t="shared" si="1"/>
        <v>0</v>
      </c>
      <c r="I8" s="203">
        <f>SEGA2013!L11</f>
        <v>40</v>
      </c>
      <c r="J8" s="49">
        <f>SEGA2013!M11</f>
        <v>46</v>
      </c>
      <c r="K8" s="49">
        <f>SEGA2013!N11</f>
        <v>45</v>
      </c>
      <c r="L8" s="179">
        <f t="shared" si="2"/>
        <v>131</v>
      </c>
      <c r="M8" s="178">
        <f>SEGA2013!S11</f>
        <v>41</v>
      </c>
      <c r="N8" s="155">
        <f>SEGA2013!T11</f>
        <v>36</v>
      </c>
      <c r="O8" s="155">
        <f>SEGA2013!U11</f>
        <v>50</v>
      </c>
      <c r="P8" s="179">
        <f t="shared" si="0"/>
        <v>127</v>
      </c>
      <c r="Q8" s="203">
        <f>SEGA2013!Z11</f>
        <v>0</v>
      </c>
      <c r="R8" s="49">
        <f>SEGA2013!AA11</f>
        <v>0</v>
      </c>
      <c r="S8" s="49">
        <f>SEGA2013!AB11</f>
        <v>0</v>
      </c>
      <c r="T8" s="179">
        <f t="shared" si="3"/>
        <v>0</v>
      </c>
    </row>
    <row r="9" spans="1:20" x14ac:dyDescent="0.2">
      <c r="A9" s="178" t="s">
        <v>74</v>
      </c>
      <c r="B9" s="195" t="s">
        <v>5</v>
      </c>
      <c r="C9" s="199" t="str">
        <f>SEGA2013!B12</f>
        <v>MUNOZ</v>
      </c>
      <c r="D9" s="200" t="str">
        <f>SEGA2013!C12</f>
        <v>J-PIERRE</v>
      </c>
      <c r="E9" s="203">
        <f>SEGA2013!F12</f>
        <v>0</v>
      </c>
      <c r="F9" s="49">
        <f>SEGA2013!G12</f>
        <v>0</v>
      </c>
      <c r="G9" s="49">
        <f>SEGA2013!H12</f>
        <v>0</v>
      </c>
      <c r="H9" s="179">
        <f t="shared" si="1"/>
        <v>0</v>
      </c>
      <c r="I9" s="203">
        <f>SEGA2013!L12</f>
        <v>0</v>
      </c>
      <c r="J9" s="49">
        <f>SEGA2013!M12</f>
        <v>0</v>
      </c>
      <c r="K9" s="49">
        <f>SEGA2013!N12</f>
        <v>0</v>
      </c>
      <c r="L9" s="179">
        <f t="shared" si="2"/>
        <v>0</v>
      </c>
      <c r="M9" s="178">
        <f>SEGA2013!S12</f>
        <v>39</v>
      </c>
      <c r="N9" s="155">
        <f>SEGA2013!T12</f>
        <v>43</v>
      </c>
      <c r="O9" s="155">
        <f>SEGA2013!U12</f>
        <v>41</v>
      </c>
      <c r="P9" s="179">
        <f t="shared" si="0"/>
        <v>123</v>
      </c>
      <c r="Q9" s="203">
        <f>SEGA2013!Z12</f>
        <v>37</v>
      </c>
      <c r="R9" s="49">
        <f>SEGA2013!AA12</f>
        <v>39</v>
      </c>
      <c r="S9" s="49">
        <f>SEGA2013!AB12</f>
        <v>44</v>
      </c>
      <c r="T9" s="179">
        <f t="shared" si="3"/>
        <v>120</v>
      </c>
    </row>
    <row r="10" spans="1:20" x14ac:dyDescent="0.2">
      <c r="A10" s="178" t="s">
        <v>74</v>
      </c>
      <c r="B10" s="205" t="s">
        <v>5</v>
      </c>
      <c r="C10" s="199">
        <f>SEGA2013!B13</f>
        <v>0</v>
      </c>
      <c r="D10" s="200">
        <f>SEGA2013!C13</f>
        <v>0</v>
      </c>
      <c r="E10" s="203">
        <f>SEGA2013!F13</f>
        <v>0</v>
      </c>
      <c r="F10" s="49">
        <f>SEGA2013!G13</f>
        <v>0</v>
      </c>
      <c r="G10" s="49">
        <f>SEGA2013!H13</f>
        <v>0</v>
      </c>
      <c r="H10" s="179">
        <f t="shared" si="1"/>
        <v>0</v>
      </c>
      <c r="I10" s="203">
        <f>SEGA2013!L13</f>
        <v>0</v>
      </c>
      <c r="J10" s="49">
        <f>SEGA2013!M13</f>
        <v>0</v>
      </c>
      <c r="K10" s="49">
        <f>SEGA2013!N13</f>
        <v>0</v>
      </c>
      <c r="L10" s="179">
        <f t="shared" si="2"/>
        <v>0</v>
      </c>
      <c r="M10" s="178">
        <f>SEGA2013!S13</f>
        <v>0</v>
      </c>
      <c r="N10" s="155">
        <f>SEGA2013!T13</f>
        <v>0</v>
      </c>
      <c r="O10" s="155">
        <f>SEGA2013!U13</f>
        <v>0</v>
      </c>
      <c r="P10" s="179">
        <f t="shared" si="0"/>
        <v>0</v>
      </c>
      <c r="Q10" s="203">
        <f>SEGA2013!Z13</f>
        <v>0</v>
      </c>
      <c r="R10" s="49">
        <f>SEGA2013!AA13</f>
        <v>0</v>
      </c>
      <c r="S10" s="49">
        <f>SEGA2013!AB13</f>
        <v>0</v>
      </c>
      <c r="T10" s="179">
        <f t="shared" si="3"/>
        <v>0</v>
      </c>
    </row>
    <row r="11" spans="1:20" x14ac:dyDescent="0.2">
      <c r="A11" s="204" t="s">
        <v>74</v>
      </c>
      <c r="B11" s="205" t="s">
        <v>5</v>
      </c>
      <c r="C11" s="199">
        <f>SEGA2013!B14</f>
        <v>0</v>
      </c>
      <c r="D11" s="200">
        <f>SEGA2013!C14</f>
        <v>0</v>
      </c>
      <c r="E11" s="203">
        <f>SEGA2013!F14</f>
        <v>0</v>
      </c>
      <c r="F11" s="49">
        <f>SEGA2013!G14</f>
        <v>0</v>
      </c>
      <c r="G11" s="49">
        <f>SEGA2013!H14</f>
        <v>0</v>
      </c>
      <c r="H11" s="179">
        <f t="shared" si="1"/>
        <v>0</v>
      </c>
      <c r="I11" s="203">
        <f>SEGA2013!L14</f>
        <v>0</v>
      </c>
      <c r="J11" s="49">
        <f>SEGA2013!M14</f>
        <v>0</v>
      </c>
      <c r="K11" s="49">
        <f>SEGA2013!N14</f>
        <v>0</v>
      </c>
      <c r="L11" s="179">
        <f t="shared" si="2"/>
        <v>0</v>
      </c>
      <c r="M11" s="178">
        <f>SEGA2013!S14</f>
        <v>0</v>
      </c>
      <c r="N11" s="155">
        <f>SEGA2013!T14</f>
        <v>0</v>
      </c>
      <c r="O11" s="155">
        <f>SEGA2013!U14</f>
        <v>0</v>
      </c>
      <c r="P11" s="179">
        <f t="shared" si="0"/>
        <v>0</v>
      </c>
      <c r="Q11" s="203">
        <f>SEGA2013!Z14</f>
        <v>0</v>
      </c>
      <c r="R11" s="49">
        <f>SEGA2013!AA14</f>
        <v>0</v>
      </c>
      <c r="S11" s="49">
        <f>SEGA2013!AB14</f>
        <v>0</v>
      </c>
      <c r="T11" s="179">
        <f t="shared" si="3"/>
        <v>0</v>
      </c>
    </row>
    <row r="12" spans="1:20" ht="13.5" thickBot="1" x14ac:dyDescent="0.25">
      <c r="A12" s="180" t="s">
        <v>74</v>
      </c>
      <c r="B12" s="223" t="s">
        <v>5</v>
      </c>
      <c r="C12" s="199">
        <f>SEGA2013!B15</f>
        <v>0</v>
      </c>
      <c r="D12" s="200">
        <f>SEGA2013!C15</f>
        <v>0</v>
      </c>
      <c r="E12" s="203">
        <f>SEGA2013!F15</f>
        <v>0</v>
      </c>
      <c r="F12" s="49">
        <f>SEGA2013!G15</f>
        <v>0</v>
      </c>
      <c r="G12" s="49">
        <f>SEGA2013!H15</f>
        <v>0</v>
      </c>
      <c r="H12" s="179">
        <f t="shared" si="1"/>
        <v>0</v>
      </c>
      <c r="I12" s="203">
        <f>SEGA2013!L15</f>
        <v>0</v>
      </c>
      <c r="J12" s="49">
        <f>SEGA2013!M15</f>
        <v>0</v>
      </c>
      <c r="K12" s="49">
        <f>SEGA2013!N15</f>
        <v>0</v>
      </c>
      <c r="L12" s="179">
        <f t="shared" si="2"/>
        <v>0</v>
      </c>
      <c r="M12" s="180">
        <f>SEGA2013!S15</f>
        <v>0</v>
      </c>
      <c r="N12" s="181">
        <f>SEGA2013!T15</f>
        <v>0</v>
      </c>
      <c r="O12" s="181">
        <f>SEGA2013!U15</f>
        <v>0</v>
      </c>
      <c r="P12" s="179">
        <f t="shared" si="0"/>
        <v>0</v>
      </c>
      <c r="Q12" s="203">
        <f>SEGA2013!Z15</f>
        <v>0</v>
      </c>
      <c r="R12" s="49">
        <f>SEGA2013!AA15</f>
        <v>0</v>
      </c>
      <c r="S12" s="49">
        <f>SEGA2013!AB15</f>
        <v>0</v>
      </c>
      <c r="T12" s="179">
        <f t="shared" si="3"/>
        <v>0</v>
      </c>
    </row>
    <row r="13" spans="1:20" x14ac:dyDescent="0.2">
      <c r="A13" s="176" t="s">
        <v>75</v>
      </c>
      <c r="B13" s="213" t="s">
        <v>8</v>
      </c>
      <c r="C13" s="214" t="str">
        <f>SEGA2013!B26</f>
        <v>RUMIEL</v>
      </c>
      <c r="D13" s="215" t="str">
        <f>SEGA2013!C26</f>
        <v>JULIE</v>
      </c>
      <c r="E13" s="216">
        <f>+SEGA2013!F26</f>
        <v>33</v>
      </c>
      <c r="F13" s="217">
        <f>+SEGA2013!G26</f>
        <v>30</v>
      </c>
      <c r="G13" s="217">
        <f>+SEGA2013!H26</f>
        <v>22</v>
      </c>
      <c r="H13" s="177">
        <f t="shared" ref="H13:H23" si="4">SUM(E13:G13)</f>
        <v>85</v>
      </c>
      <c r="I13" s="216">
        <f>+SEGA2013!L26</f>
        <v>31</v>
      </c>
      <c r="J13" s="217">
        <f>+SEGA2013!M26</f>
        <v>43</v>
      </c>
      <c r="K13" s="217">
        <f>+SEGA2013!N26</f>
        <v>35</v>
      </c>
      <c r="L13" s="244">
        <f t="shared" ref="L13:L23" si="5">SUM(I13:K13)</f>
        <v>109</v>
      </c>
      <c r="M13" s="216">
        <f>SEGA2013!S26</f>
        <v>18</v>
      </c>
      <c r="N13" s="217">
        <f>SEGA2013!T26</f>
        <v>37</v>
      </c>
      <c r="O13" s="217">
        <f>SEGA2013!U26</f>
        <v>24</v>
      </c>
      <c r="P13" s="177">
        <f t="shared" ref="P13:P23" si="6">SUM(M13:O13)</f>
        <v>79</v>
      </c>
      <c r="Q13" s="216">
        <f>SEGA2013!Z26</f>
        <v>31</v>
      </c>
      <c r="R13" s="217">
        <f>SEGA2013!AA26</f>
        <v>31</v>
      </c>
      <c r="S13" s="217">
        <f>SEGA2013!AB26</f>
        <v>29</v>
      </c>
      <c r="T13" s="177">
        <f t="shared" ref="T13:T23" si="7">SUM(Q13:S13)</f>
        <v>91</v>
      </c>
    </row>
    <row r="14" spans="1:20" x14ac:dyDescent="0.2">
      <c r="A14" s="178" t="s">
        <v>75</v>
      </c>
      <c r="B14" s="196" t="s">
        <v>8</v>
      </c>
      <c r="C14" s="199" t="str">
        <f>SEGA2013!B27</f>
        <v>BAYLE</v>
      </c>
      <c r="D14" s="200" t="str">
        <f>SEGA2013!C27</f>
        <v>JULIEN</v>
      </c>
      <c r="E14" s="203">
        <f>+SEGA2013!F27</f>
        <v>30</v>
      </c>
      <c r="F14" s="49">
        <f>+SEGA2013!G27</f>
        <v>31</v>
      </c>
      <c r="G14" s="49">
        <f>+SEGA2013!H27</f>
        <v>35</v>
      </c>
      <c r="H14" s="179">
        <f t="shared" si="4"/>
        <v>96</v>
      </c>
      <c r="I14" s="203">
        <f>+SEGA2013!L27</f>
        <v>45</v>
      </c>
      <c r="J14" s="49">
        <f>+SEGA2013!M27</f>
        <v>42</v>
      </c>
      <c r="K14" s="49">
        <f>+SEGA2013!N27</f>
        <v>45</v>
      </c>
      <c r="L14" s="245">
        <f t="shared" si="5"/>
        <v>132</v>
      </c>
      <c r="M14" s="203">
        <f>SEGA2013!S27</f>
        <v>42</v>
      </c>
      <c r="N14" s="49">
        <f>SEGA2013!T27</f>
        <v>43</v>
      </c>
      <c r="O14" s="49">
        <f>SEGA2013!U27</f>
        <v>38</v>
      </c>
      <c r="P14" s="179">
        <f t="shared" si="6"/>
        <v>123</v>
      </c>
      <c r="Q14" s="203">
        <f>SEGA2013!Z27</f>
        <v>36</v>
      </c>
      <c r="R14" s="49">
        <f>SEGA2013!AA27</f>
        <v>43</v>
      </c>
      <c r="S14" s="49">
        <f>SEGA2013!AB27</f>
        <v>33</v>
      </c>
      <c r="T14" s="179">
        <f t="shared" si="7"/>
        <v>112</v>
      </c>
    </row>
    <row r="15" spans="1:20" x14ac:dyDescent="0.2">
      <c r="A15" s="178" t="s">
        <v>75</v>
      </c>
      <c r="B15" s="196" t="s">
        <v>8</v>
      </c>
      <c r="C15" s="199" t="str">
        <f>SEGA2013!B28</f>
        <v>DETRE</v>
      </c>
      <c r="D15" s="200" t="str">
        <f>SEGA2013!C28</f>
        <v>THIERRY</v>
      </c>
      <c r="E15" s="203">
        <f>+SEGA2013!F28</f>
        <v>30</v>
      </c>
      <c r="F15" s="49">
        <f>+SEGA2013!G28</f>
        <v>28</v>
      </c>
      <c r="G15" s="49">
        <f>+SEGA2013!H28</f>
        <v>36</v>
      </c>
      <c r="H15" s="179">
        <f t="shared" si="4"/>
        <v>94</v>
      </c>
      <c r="I15" s="203">
        <f>+SEGA2013!L28</f>
        <v>46</v>
      </c>
      <c r="J15" s="49">
        <f>+SEGA2013!M28</f>
        <v>29</v>
      </c>
      <c r="K15" s="49">
        <f>+SEGA2013!N28</f>
        <v>40</v>
      </c>
      <c r="L15" s="245">
        <f t="shared" si="5"/>
        <v>115</v>
      </c>
      <c r="M15" s="203">
        <f>SEGA2013!S28</f>
        <v>34</v>
      </c>
      <c r="N15" s="49">
        <f>SEGA2013!T28</f>
        <v>34</v>
      </c>
      <c r="O15" s="49">
        <f>SEGA2013!U28</f>
        <v>40</v>
      </c>
      <c r="P15" s="179">
        <f t="shared" si="6"/>
        <v>108</v>
      </c>
      <c r="Q15" s="203">
        <f>SEGA2013!Z28</f>
        <v>39</v>
      </c>
      <c r="R15" s="49">
        <f>SEGA2013!AA28</f>
        <v>33</v>
      </c>
      <c r="S15" s="49">
        <f>SEGA2013!AB28</f>
        <v>39</v>
      </c>
      <c r="T15" s="179">
        <f t="shared" si="7"/>
        <v>111</v>
      </c>
    </row>
    <row r="16" spans="1:20" x14ac:dyDescent="0.2">
      <c r="A16" s="178" t="s">
        <v>75</v>
      </c>
      <c r="B16" s="196" t="s">
        <v>8</v>
      </c>
      <c r="C16" s="199" t="str">
        <f>SEGA2013!B29</f>
        <v>FOURNIER</v>
      </c>
      <c r="D16" s="200" t="str">
        <f>SEGA2013!C29</f>
        <v>MARC</v>
      </c>
      <c r="E16" s="203">
        <f>+SEGA2013!F29</f>
        <v>41</v>
      </c>
      <c r="F16" s="49">
        <f>+SEGA2013!G29</f>
        <v>40</v>
      </c>
      <c r="G16" s="49">
        <f>+SEGA2013!H29</f>
        <v>32</v>
      </c>
      <c r="H16" s="179">
        <f t="shared" si="4"/>
        <v>113</v>
      </c>
      <c r="I16" s="203">
        <f>+SEGA2013!L29</f>
        <v>35</v>
      </c>
      <c r="J16" s="49">
        <f>+SEGA2013!M29</f>
        <v>37</v>
      </c>
      <c r="K16" s="49">
        <f>+SEGA2013!N29</f>
        <v>39</v>
      </c>
      <c r="L16" s="245">
        <f t="shared" si="5"/>
        <v>111</v>
      </c>
      <c r="M16" s="203">
        <f>SEGA2013!S29</f>
        <v>42</v>
      </c>
      <c r="N16" s="49">
        <f>SEGA2013!T29</f>
        <v>38</v>
      </c>
      <c r="O16" s="49">
        <f>SEGA2013!U29</f>
        <v>37</v>
      </c>
      <c r="P16" s="179">
        <f t="shared" si="6"/>
        <v>117</v>
      </c>
      <c r="Q16" s="203">
        <f>SEGA2013!Z29</f>
        <v>35</v>
      </c>
      <c r="R16" s="49">
        <f>SEGA2013!AA29</f>
        <v>29</v>
      </c>
      <c r="S16" s="49">
        <f>SEGA2013!AB29</f>
        <v>39</v>
      </c>
      <c r="T16" s="179">
        <f t="shared" si="7"/>
        <v>103</v>
      </c>
    </row>
    <row r="17" spans="1:20" x14ac:dyDescent="0.2">
      <c r="A17" s="178" t="s">
        <v>75</v>
      </c>
      <c r="B17" s="196" t="s">
        <v>8</v>
      </c>
      <c r="C17" s="199">
        <f>SEGA2013!B30</f>
        <v>0</v>
      </c>
      <c r="D17" s="200">
        <f>SEGA2013!C30</f>
        <v>0</v>
      </c>
      <c r="E17" s="203">
        <f>+SEGA2013!F30</f>
        <v>0</v>
      </c>
      <c r="F17" s="49">
        <f>+SEGA2013!G30</f>
        <v>0</v>
      </c>
      <c r="G17" s="49">
        <f>+SEGA2013!H30</f>
        <v>0</v>
      </c>
      <c r="H17" s="179">
        <f t="shared" si="4"/>
        <v>0</v>
      </c>
      <c r="I17" s="203">
        <f>+SEGA2013!L30</f>
        <v>0</v>
      </c>
      <c r="J17" s="49">
        <f>+SEGA2013!M30</f>
        <v>0</v>
      </c>
      <c r="K17" s="49">
        <f>+SEGA2013!N30</f>
        <v>0</v>
      </c>
      <c r="L17" s="245">
        <f t="shared" si="5"/>
        <v>0</v>
      </c>
      <c r="M17" s="203">
        <f>SEGA2013!S30</f>
        <v>0</v>
      </c>
      <c r="N17" s="49">
        <f>SEGA2013!T30</f>
        <v>0</v>
      </c>
      <c r="O17" s="49">
        <f>SEGA2013!U30</f>
        <v>0</v>
      </c>
      <c r="P17" s="179">
        <f t="shared" si="6"/>
        <v>0</v>
      </c>
      <c r="Q17" s="203">
        <f>SEGA2013!Z30</f>
        <v>0</v>
      </c>
      <c r="R17" s="49">
        <f>SEGA2013!AA30</f>
        <v>0</v>
      </c>
      <c r="S17" s="49">
        <f>SEGA2013!AB30</f>
        <v>0</v>
      </c>
      <c r="T17" s="179">
        <f t="shared" si="7"/>
        <v>0</v>
      </c>
    </row>
    <row r="18" spans="1:20" x14ac:dyDescent="0.2">
      <c r="A18" s="178" t="s">
        <v>75</v>
      </c>
      <c r="B18" s="196" t="s">
        <v>8</v>
      </c>
      <c r="C18" s="199">
        <f>SEGA2013!B31</f>
        <v>0</v>
      </c>
      <c r="D18" s="200">
        <f>SEGA2013!C31</f>
        <v>0</v>
      </c>
      <c r="E18" s="203">
        <f>+SEGA2013!F31</f>
        <v>0</v>
      </c>
      <c r="F18" s="49">
        <f>+SEGA2013!G31</f>
        <v>0</v>
      </c>
      <c r="G18" s="49">
        <f>+SEGA2013!H31</f>
        <v>0</v>
      </c>
      <c r="H18" s="179">
        <f t="shared" si="4"/>
        <v>0</v>
      </c>
      <c r="I18" s="203">
        <f>+SEGA2013!L31</f>
        <v>0</v>
      </c>
      <c r="J18" s="49">
        <f>+SEGA2013!M31</f>
        <v>0</v>
      </c>
      <c r="K18" s="49">
        <f>+SEGA2013!N31</f>
        <v>0</v>
      </c>
      <c r="L18" s="245">
        <f t="shared" si="5"/>
        <v>0</v>
      </c>
      <c r="M18" s="203">
        <f>SEGA2013!S31</f>
        <v>0</v>
      </c>
      <c r="N18" s="49">
        <f>SEGA2013!T31</f>
        <v>0</v>
      </c>
      <c r="O18" s="49">
        <f>SEGA2013!U31</f>
        <v>0</v>
      </c>
      <c r="P18" s="179">
        <f t="shared" si="6"/>
        <v>0</v>
      </c>
      <c r="Q18" s="203">
        <f>SEGA2013!Z31</f>
        <v>0</v>
      </c>
      <c r="R18" s="49">
        <f>SEGA2013!AA31</f>
        <v>0</v>
      </c>
      <c r="S18" s="49">
        <f>SEGA2013!AB31</f>
        <v>0</v>
      </c>
      <c r="T18" s="179">
        <f t="shared" si="7"/>
        <v>0</v>
      </c>
    </row>
    <row r="19" spans="1:20" x14ac:dyDescent="0.2">
      <c r="A19" s="178" t="s">
        <v>75</v>
      </c>
      <c r="B19" s="196" t="s">
        <v>8</v>
      </c>
      <c r="C19" s="199">
        <f>SEGA2013!B32</f>
        <v>0</v>
      </c>
      <c r="D19" s="200">
        <f>SEGA2013!C32</f>
        <v>0</v>
      </c>
      <c r="E19" s="203">
        <f>+SEGA2013!F32</f>
        <v>0</v>
      </c>
      <c r="F19" s="49">
        <f>+SEGA2013!G32</f>
        <v>0</v>
      </c>
      <c r="G19" s="49">
        <f>+SEGA2013!H32</f>
        <v>0</v>
      </c>
      <c r="H19" s="179">
        <f t="shared" si="4"/>
        <v>0</v>
      </c>
      <c r="I19" s="203">
        <f>+SEGA2013!L32</f>
        <v>0</v>
      </c>
      <c r="J19" s="49">
        <f>+SEGA2013!M32</f>
        <v>0</v>
      </c>
      <c r="K19" s="49">
        <f>+SEGA2013!N32</f>
        <v>0</v>
      </c>
      <c r="L19" s="245">
        <f t="shared" si="5"/>
        <v>0</v>
      </c>
      <c r="M19" s="203">
        <f>SEGA2013!S32</f>
        <v>0</v>
      </c>
      <c r="N19" s="49">
        <f>SEGA2013!T32</f>
        <v>0</v>
      </c>
      <c r="O19" s="49">
        <f>SEGA2013!U32</f>
        <v>0</v>
      </c>
      <c r="P19" s="179">
        <f t="shared" si="6"/>
        <v>0</v>
      </c>
      <c r="Q19" s="203">
        <f>SEGA2013!Z32</f>
        <v>0</v>
      </c>
      <c r="R19" s="49">
        <f>SEGA2013!AA32</f>
        <v>0</v>
      </c>
      <c r="S19" s="49">
        <f>SEGA2013!AB32</f>
        <v>0</v>
      </c>
      <c r="T19" s="179">
        <f t="shared" si="7"/>
        <v>0</v>
      </c>
    </row>
    <row r="20" spans="1:20" x14ac:dyDescent="0.2">
      <c r="A20" s="178" t="s">
        <v>75</v>
      </c>
      <c r="B20" s="196" t="s">
        <v>8</v>
      </c>
      <c r="C20" s="199">
        <f>SEGA2013!B33</f>
        <v>0</v>
      </c>
      <c r="D20" s="200">
        <f>SEGA2013!C33</f>
        <v>0</v>
      </c>
      <c r="E20" s="203">
        <f>+SEGA2013!F33</f>
        <v>0</v>
      </c>
      <c r="F20" s="49">
        <f>+SEGA2013!G33</f>
        <v>0</v>
      </c>
      <c r="G20" s="49">
        <f>+SEGA2013!H33</f>
        <v>0</v>
      </c>
      <c r="H20" s="179">
        <f t="shared" si="4"/>
        <v>0</v>
      </c>
      <c r="I20" s="203">
        <f>+SEGA2013!L33</f>
        <v>0</v>
      </c>
      <c r="J20" s="49">
        <f>+SEGA2013!M33</f>
        <v>0</v>
      </c>
      <c r="K20" s="49">
        <f>+SEGA2013!N33</f>
        <v>0</v>
      </c>
      <c r="L20" s="245">
        <f t="shared" si="5"/>
        <v>0</v>
      </c>
      <c r="M20" s="203">
        <f>SEGA2013!S33</f>
        <v>0</v>
      </c>
      <c r="N20" s="49">
        <f>SEGA2013!T33</f>
        <v>0</v>
      </c>
      <c r="O20" s="49">
        <f>SEGA2013!U33</f>
        <v>0</v>
      </c>
      <c r="P20" s="179">
        <f t="shared" si="6"/>
        <v>0</v>
      </c>
      <c r="Q20" s="203">
        <f>SEGA2013!Z33</f>
        <v>0</v>
      </c>
      <c r="R20" s="49">
        <f>SEGA2013!AA33</f>
        <v>0</v>
      </c>
      <c r="S20" s="49">
        <f>SEGA2013!AB33</f>
        <v>0</v>
      </c>
      <c r="T20" s="179">
        <f t="shared" si="7"/>
        <v>0</v>
      </c>
    </row>
    <row r="21" spans="1:20" ht="13.5" thickBot="1" x14ac:dyDescent="0.25">
      <c r="A21" s="180" t="s">
        <v>75</v>
      </c>
      <c r="B21" s="197" t="s">
        <v>8</v>
      </c>
      <c r="C21" s="206">
        <f>SEGA2013!B34</f>
        <v>0</v>
      </c>
      <c r="D21" s="207">
        <f>SEGA2013!C34</f>
        <v>0</v>
      </c>
      <c r="E21" s="203">
        <f>+SEGA2013!F34</f>
        <v>0</v>
      </c>
      <c r="F21" s="49">
        <f>+SEGA2013!G34</f>
        <v>0</v>
      </c>
      <c r="G21" s="49">
        <f>+SEGA2013!H34</f>
        <v>0</v>
      </c>
      <c r="H21" s="179">
        <f t="shared" si="4"/>
        <v>0</v>
      </c>
      <c r="I21" s="203">
        <f>+SEGA2013!L34</f>
        <v>0</v>
      </c>
      <c r="J21" s="49">
        <f>+SEGA2013!M34</f>
        <v>0</v>
      </c>
      <c r="K21" s="49">
        <f>+SEGA2013!N34</f>
        <v>0</v>
      </c>
      <c r="L21" s="245">
        <f t="shared" si="5"/>
        <v>0</v>
      </c>
      <c r="M21" s="203">
        <f>SEGA2013!S34</f>
        <v>0</v>
      </c>
      <c r="N21" s="49">
        <f>SEGA2013!T34</f>
        <v>0</v>
      </c>
      <c r="O21" s="49">
        <f>SEGA2013!U34</f>
        <v>0</v>
      </c>
      <c r="P21" s="179">
        <f t="shared" si="6"/>
        <v>0</v>
      </c>
      <c r="Q21" s="203">
        <f>SEGA2013!Z34</f>
        <v>0</v>
      </c>
      <c r="R21" s="49">
        <f>SEGA2013!AA34</f>
        <v>0</v>
      </c>
      <c r="S21" s="49">
        <f>SEGA2013!AB34</f>
        <v>0</v>
      </c>
      <c r="T21" s="179">
        <f t="shared" si="7"/>
        <v>0</v>
      </c>
    </row>
    <row r="22" spans="1:20" x14ac:dyDescent="0.2">
      <c r="A22" s="210" t="s">
        <v>76</v>
      </c>
      <c r="B22" s="211" t="s">
        <v>61</v>
      </c>
      <c r="C22" s="214" t="str">
        <f>SEGA2013!B46</f>
        <v>POUJADE</v>
      </c>
      <c r="D22" s="256" t="str">
        <f>SEGA2013!C46</f>
        <v>JEAN</v>
      </c>
      <c r="E22" s="216">
        <f>+SEGA2013!F46</f>
        <v>36</v>
      </c>
      <c r="F22" s="217">
        <f>+SEGA2013!G46</f>
        <v>40</v>
      </c>
      <c r="G22" s="217">
        <f>+SEGA2013!H46</f>
        <v>37</v>
      </c>
      <c r="H22" s="177">
        <f t="shared" si="4"/>
        <v>113</v>
      </c>
      <c r="I22" s="216">
        <f>+SEGA2013!L46</f>
        <v>34</v>
      </c>
      <c r="J22" s="217">
        <f>+SEGA2013!M46</f>
        <v>35</v>
      </c>
      <c r="K22" s="217">
        <f>+SEGA2013!N46</f>
        <v>24</v>
      </c>
      <c r="L22" s="244">
        <f t="shared" si="5"/>
        <v>93</v>
      </c>
      <c r="M22" s="216">
        <f>SEGA2013!S46</f>
        <v>43</v>
      </c>
      <c r="N22" s="217">
        <f>SEGA2013!T46</f>
        <v>46</v>
      </c>
      <c r="O22" s="217">
        <f>SEGA2013!U46</f>
        <v>32</v>
      </c>
      <c r="P22" s="177">
        <f t="shared" si="6"/>
        <v>121</v>
      </c>
      <c r="Q22" s="216">
        <f>SEGA2013!Z46</f>
        <v>42</v>
      </c>
      <c r="R22" s="217">
        <f>SEGA2013!AA46</f>
        <v>42</v>
      </c>
      <c r="S22" s="217">
        <f>SEGA2013!AB46</f>
        <v>48</v>
      </c>
      <c r="T22" s="177">
        <f t="shared" si="7"/>
        <v>132</v>
      </c>
    </row>
    <row r="23" spans="1:20" x14ac:dyDescent="0.2">
      <c r="A23" s="178" t="s">
        <v>76</v>
      </c>
      <c r="B23" s="196" t="s">
        <v>61</v>
      </c>
      <c r="C23" s="212" t="str">
        <f>SEGA2013!B47</f>
        <v>POUJADE</v>
      </c>
      <c r="D23" s="257" t="str">
        <f>SEGA2013!C47</f>
        <v>FREDERIC</v>
      </c>
      <c r="E23" s="203">
        <f>+SEGA2013!F47</f>
        <v>36</v>
      </c>
      <c r="F23" s="49">
        <f>+SEGA2013!G47</f>
        <v>31</v>
      </c>
      <c r="G23" s="49">
        <f>+SEGA2013!H47</f>
        <v>31</v>
      </c>
      <c r="H23" s="179">
        <f t="shared" si="4"/>
        <v>98</v>
      </c>
      <c r="I23" s="203">
        <f>+SEGA2013!L47</f>
        <v>31</v>
      </c>
      <c r="J23" s="49">
        <f>+SEGA2013!M47</f>
        <v>28</v>
      </c>
      <c r="K23" s="49">
        <f>+SEGA2013!N47</f>
        <v>40</v>
      </c>
      <c r="L23" s="245">
        <f t="shared" si="5"/>
        <v>99</v>
      </c>
      <c r="M23" s="203">
        <f>SEGA2013!S47</f>
        <v>0</v>
      </c>
      <c r="N23" s="49">
        <f>SEGA2013!T47</f>
        <v>0</v>
      </c>
      <c r="O23" s="49">
        <f>SEGA2013!U47</f>
        <v>0</v>
      </c>
      <c r="P23" s="179">
        <f t="shared" si="6"/>
        <v>0</v>
      </c>
      <c r="Q23" s="203">
        <f>SEGA2013!Z47</f>
        <v>39</v>
      </c>
      <c r="R23" s="49">
        <f>SEGA2013!AA47</f>
        <v>36</v>
      </c>
      <c r="S23" s="49">
        <f>SEGA2013!AB47</f>
        <v>39</v>
      </c>
      <c r="T23" s="179">
        <f t="shared" si="7"/>
        <v>114</v>
      </c>
    </row>
    <row r="24" spans="1:20" x14ac:dyDescent="0.2">
      <c r="A24" s="178" t="s">
        <v>76</v>
      </c>
      <c r="B24" s="196" t="s">
        <v>61</v>
      </c>
      <c r="C24" s="212" t="str">
        <f>SEGA2013!B48</f>
        <v>CASSAUGRAND</v>
      </c>
      <c r="D24" s="257" t="str">
        <f>SEGA2013!C48</f>
        <v>SERGE</v>
      </c>
      <c r="E24" s="203">
        <f>+SEGA2013!F48</f>
        <v>34</v>
      </c>
      <c r="F24" s="49">
        <f>+SEGA2013!G48</f>
        <v>38</v>
      </c>
      <c r="G24" s="49">
        <f>+SEGA2013!H48</f>
        <v>39</v>
      </c>
      <c r="H24" s="179">
        <f t="shared" ref="H24:H30" si="8">SUM(E24:G24)</f>
        <v>111</v>
      </c>
      <c r="I24" s="203">
        <f>+SEGA2013!L48</f>
        <v>0</v>
      </c>
      <c r="J24" s="49">
        <f>+SEGA2013!M48</f>
        <v>0</v>
      </c>
      <c r="K24" s="49">
        <f>+SEGA2013!N48</f>
        <v>0</v>
      </c>
      <c r="L24" s="245">
        <f t="shared" ref="L24:L34" si="9">SUM(I24:K24)</f>
        <v>0</v>
      </c>
      <c r="M24" s="203">
        <f>SEGA2013!S48</f>
        <v>32</v>
      </c>
      <c r="N24" s="49">
        <f>SEGA2013!T48</f>
        <v>34</v>
      </c>
      <c r="O24" s="49">
        <f>SEGA2013!U48</f>
        <v>39</v>
      </c>
      <c r="P24" s="179">
        <f t="shared" ref="P24:P38" si="10">SUM(M24:O24)</f>
        <v>105</v>
      </c>
      <c r="Q24" s="203">
        <f>SEGA2013!Z48</f>
        <v>0</v>
      </c>
      <c r="R24" s="49">
        <f>SEGA2013!AA48</f>
        <v>0</v>
      </c>
      <c r="S24" s="49">
        <f>SEGA2013!AB48</f>
        <v>0</v>
      </c>
      <c r="T24" s="179">
        <f t="shared" ref="T24:T38" si="11">SUM(Q24:S24)</f>
        <v>0</v>
      </c>
    </row>
    <row r="25" spans="1:20" x14ac:dyDescent="0.2">
      <c r="A25" s="178" t="s">
        <v>76</v>
      </c>
      <c r="B25" s="196" t="s">
        <v>61</v>
      </c>
      <c r="C25" s="212" t="str">
        <f>SEGA2013!B49</f>
        <v>ALBOUZE</v>
      </c>
      <c r="D25" s="257" t="str">
        <f>SEGA2013!C49</f>
        <v>PIERRE</v>
      </c>
      <c r="E25" s="203">
        <f>+SEGA2013!F49</f>
        <v>48</v>
      </c>
      <c r="F25" s="49">
        <f>+SEGA2013!G49</f>
        <v>49</v>
      </c>
      <c r="G25" s="49">
        <f>+SEGA2013!H49</f>
        <v>53</v>
      </c>
      <c r="H25" s="179">
        <f t="shared" si="8"/>
        <v>150</v>
      </c>
      <c r="I25" s="203">
        <f>+SEGA2013!L49</f>
        <v>0</v>
      </c>
      <c r="J25" s="49">
        <f>+SEGA2013!M49</f>
        <v>0</v>
      </c>
      <c r="K25" s="49">
        <f>+SEGA2013!N49</f>
        <v>0</v>
      </c>
      <c r="L25" s="245">
        <f t="shared" si="9"/>
        <v>0</v>
      </c>
      <c r="M25" s="203">
        <f>SEGA2013!S49</f>
        <v>0</v>
      </c>
      <c r="N25" s="49">
        <f>SEGA2013!T49</f>
        <v>0</v>
      </c>
      <c r="O25" s="49">
        <f>SEGA2013!U49</f>
        <v>0</v>
      </c>
      <c r="P25" s="179">
        <f t="shared" si="10"/>
        <v>0</v>
      </c>
      <c r="Q25" s="203">
        <f>SEGA2013!Z49</f>
        <v>0</v>
      </c>
      <c r="R25" s="49">
        <f>SEGA2013!AA49</f>
        <v>0</v>
      </c>
      <c r="S25" s="49">
        <f>SEGA2013!AB49</f>
        <v>0</v>
      </c>
      <c r="T25" s="179">
        <f t="shared" si="11"/>
        <v>0</v>
      </c>
    </row>
    <row r="26" spans="1:20" x14ac:dyDescent="0.2">
      <c r="A26" s="178" t="s">
        <v>76</v>
      </c>
      <c r="B26" s="196" t="s">
        <v>61</v>
      </c>
      <c r="C26" s="212" t="str">
        <f>SEGA2013!B50</f>
        <v>DURAND</v>
      </c>
      <c r="D26" s="257" t="str">
        <f>SEGA2013!C50</f>
        <v>FLORENCE</v>
      </c>
      <c r="E26" s="203">
        <f>+SEGA2013!F50</f>
        <v>0</v>
      </c>
      <c r="F26" s="49">
        <f>+SEGA2013!G50</f>
        <v>0</v>
      </c>
      <c r="G26" s="49">
        <f>+SEGA2013!H50</f>
        <v>0</v>
      </c>
      <c r="H26" s="179">
        <f t="shared" si="8"/>
        <v>0</v>
      </c>
      <c r="I26" s="203">
        <f>+SEGA2013!L50</f>
        <v>32</v>
      </c>
      <c r="J26" s="49">
        <f>+SEGA2013!M50</f>
        <v>28</v>
      </c>
      <c r="K26" s="49">
        <f>+SEGA2013!N50</f>
        <v>38</v>
      </c>
      <c r="L26" s="245">
        <f t="shared" si="9"/>
        <v>98</v>
      </c>
      <c r="M26" s="203">
        <f>SEGA2013!S50</f>
        <v>37</v>
      </c>
      <c r="N26" s="49">
        <f>SEGA2013!T50</f>
        <v>29</v>
      </c>
      <c r="O26" s="49">
        <f>SEGA2013!U50</f>
        <v>31</v>
      </c>
      <c r="P26" s="179">
        <f t="shared" si="10"/>
        <v>97</v>
      </c>
      <c r="Q26" s="203">
        <f>SEGA2013!Z50</f>
        <v>37</v>
      </c>
      <c r="R26" s="49">
        <f>SEGA2013!AA50</f>
        <v>35</v>
      </c>
      <c r="S26" s="49">
        <f>SEGA2013!AB50</f>
        <v>30</v>
      </c>
      <c r="T26" s="179">
        <f t="shared" si="11"/>
        <v>102</v>
      </c>
    </row>
    <row r="27" spans="1:20" x14ac:dyDescent="0.2">
      <c r="A27" s="178" t="s">
        <v>76</v>
      </c>
      <c r="B27" s="196" t="s">
        <v>61</v>
      </c>
      <c r="C27" s="212" t="str">
        <f>SEGA2013!B51</f>
        <v>LAVAL</v>
      </c>
      <c r="D27" s="257" t="str">
        <f>SEGA2013!C51</f>
        <v>JEAN</v>
      </c>
      <c r="E27" s="203">
        <f>+SEGA2013!F51</f>
        <v>0</v>
      </c>
      <c r="F27" s="49">
        <f>+SEGA2013!G51</f>
        <v>0</v>
      </c>
      <c r="G27" s="49">
        <f>+SEGA2013!H51</f>
        <v>0</v>
      </c>
      <c r="H27" s="179">
        <f t="shared" si="8"/>
        <v>0</v>
      </c>
      <c r="I27" s="203">
        <f>+SEGA2013!L51</f>
        <v>36</v>
      </c>
      <c r="J27" s="49">
        <f>+SEGA2013!M51</f>
        <v>40</v>
      </c>
      <c r="K27" s="49">
        <f>+SEGA2013!N51</f>
        <v>33</v>
      </c>
      <c r="L27" s="245">
        <f t="shared" si="9"/>
        <v>109</v>
      </c>
      <c r="M27" s="203">
        <f>SEGA2013!S51</f>
        <v>35</v>
      </c>
      <c r="N27" s="49">
        <f>SEGA2013!T51</f>
        <v>37</v>
      </c>
      <c r="O27" s="49">
        <f>SEGA2013!U51</f>
        <v>35</v>
      </c>
      <c r="P27" s="179">
        <f t="shared" si="10"/>
        <v>107</v>
      </c>
      <c r="Q27" s="203">
        <f>SEGA2013!Z51</f>
        <v>34</v>
      </c>
      <c r="R27" s="49">
        <f>SEGA2013!AA51</f>
        <v>43</v>
      </c>
      <c r="S27" s="49">
        <f>SEGA2013!AB51</f>
        <v>34</v>
      </c>
      <c r="T27" s="179">
        <f t="shared" si="11"/>
        <v>111</v>
      </c>
    </row>
    <row r="28" spans="1:20" x14ac:dyDescent="0.2">
      <c r="A28" s="178" t="s">
        <v>76</v>
      </c>
      <c r="B28" s="196" t="s">
        <v>61</v>
      </c>
      <c r="C28" s="212">
        <f>SEGA2013!B52</f>
        <v>0</v>
      </c>
      <c r="D28" s="257">
        <f>SEGA2013!C52</f>
        <v>0</v>
      </c>
      <c r="E28" s="203">
        <f>+SEGA2013!F52</f>
        <v>0</v>
      </c>
      <c r="F28" s="49">
        <f>+SEGA2013!G52</f>
        <v>0</v>
      </c>
      <c r="G28" s="49">
        <f>+SEGA2013!H52</f>
        <v>0</v>
      </c>
      <c r="H28" s="179">
        <f t="shared" si="8"/>
        <v>0</v>
      </c>
      <c r="I28" s="203">
        <f>+SEGA2013!L52</f>
        <v>0</v>
      </c>
      <c r="J28" s="49">
        <f>+SEGA2013!M52</f>
        <v>0</v>
      </c>
      <c r="K28" s="49">
        <f>+SEGA2013!N52</f>
        <v>0</v>
      </c>
      <c r="L28" s="245">
        <f t="shared" si="9"/>
        <v>0</v>
      </c>
      <c r="M28" s="203">
        <f>SEGA2013!S52</f>
        <v>0</v>
      </c>
      <c r="N28" s="49">
        <f>SEGA2013!T52</f>
        <v>0</v>
      </c>
      <c r="O28" s="49">
        <f>SEGA2013!U52</f>
        <v>0</v>
      </c>
      <c r="P28" s="179">
        <f t="shared" si="10"/>
        <v>0</v>
      </c>
      <c r="Q28" s="203">
        <f>SEGA2013!Z52</f>
        <v>0</v>
      </c>
      <c r="R28" s="49">
        <f>SEGA2013!AA52</f>
        <v>0</v>
      </c>
      <c r="S28" s="49">
        <f>SEGA2013!AB52</f>
        <v>0</v>
      </c>
      <c r="T28" s="179">
        <f t="shared" si="11"/>
        <v>0</v>
      </c>
    </row>
    <row r="29" spans="1:20" x14ac:dyDescent="0.2">
      <c r="A29" s="204" t="s">
        <v>76</v>
      </c>
      <c r="B29" s="220" t="s">
        <v>61</v>
      </c>
      <c r="C29" s="212">
        <f>SEGA2013!B53</f>
        <v>0</v>
      </c>
      <c r="D29" s="257">
        <f>SEGA2013!C53</f>
        <v>0</v>
      </c>
      <c r="E29" s="203">
        <f>+SEGA2013!F53</f>
        <v>0</v>
      </c>
      <c r="F29" s="49">
        <f>+SEGA2013!G53</f>
        <v>0</v>
      </c>
      <c r="G29" s="49">
        <f>+SEGA2013!H53</f>
        <v>0</v>
      </c>
      <c r="H29" s="179">
        <f t="shared" si="8"/>
        <v>0</v>
      </c>
      <c r="I29" s="203">
        <f>+SEGA2013!L53</f>
        <v>0</v>
      </c>
      <c r="J29" s="49">
        <f>+SEGA2013!M53</f>
        <v>0</v>
      </c>
      <c r="K29" s="49">
        <f>+SEGA2013!N53</f>
        <v>0</v>
      </c>
      <c r="L29" s="245">
        <f t="shared" si="9"/>
        <v>0</v>
      </c>
      <c r="M29" s="203">
        <f>SEGA2013!S53</f>
        <v>0</v>
      </c>
      <c r="N29" s="49">
        <f>SEGA2013!T53</f>
        <v>0</v>
      </c>
      <c r="O29" s="49">
        <f>SEGA2013!U53</f>
        <v>0</v>
      </c>
      <c r="P29" s="179">
        <f t="shared" si="10"/>
        <v>0</v>
      </c>
      <c r="Q29" s="203">
        <f>SEGA2013!Z53</f>
        <v>0</v>
      </c>
      <c r="R29" s="49">
        <f>SEGA2013!AA53</f>
        <v>0</v>
      </c>
      <c r="S29" s="49">
        <f>SEGA2013!AB53</f>
        <v>0</v>
      </c>
      <c r="T29" s="179">
        <f t="shared" si="11"/>
        <v>0</v>
      </c>
    </row>
    <row r="30" spans="1:20" ht="13.5" thickBot="1" x14ac:dyDescent="0.25">
      <c r="A30" s="204" t="s">
        <v>76</v>
      </c>
      <c r="B30" s="220" t="s">
        <v>61</v>
      </c>
      <c r="C30" s="258">
        <f>SEGA2013!B54</f>
        <v>0</v>
      </c>
      <c r="D30" s="257">
        <f>SEGA2013!C54</f>
        <v>0</v>
      </c>
      <c r="E30" s="203">
        <f>+SEGA2013!F54</f>
        <v>0</v>
      </c>
      <c r="F30" s="49">
        <f>+SEGA2013!G54</f>
        <v>0</v>
      </c>
      <c r="G30" s="49">
        <f>+SEGA2013!H54</f>
        <v>0</v>
      </c>
      <c r="H30" s="179">
        <f t="shared" si="8"/>
        <v>0</v>
      </c>
      <c r="I30" s="208">
        <f>+SEGA2013!L54</f>
        <v>0</v>
      </c>
      <c r="J30" s="127">
        <f>+SEGA2013!M54</f>
        <v>0</v>
      </c>
      <c r="K30" s="127">
        <f>+SEGA2013!N54</f>
        <v>0</v>
      </c>
      <c r="L30" s="255">
        <f t="shared" si="9"/>
        <v>0</v>
      </c>
      <c r="M30" s="208">
        <f>SEGA2013!S54</f>
        <v>0</v>
      </c>
      <c r="N30" s="127">
        <f>SEGA2013!T54</f>
        <v>0</v>
      </c>
      <c r="O30" s="127">
        <f>SEGA2013!U54</f>
        <v>0</v>
      </c>
      <c r="P30" s="209">
        <f t="shared" si="10"/>
        <v>0</v>
      </c>
      <c r="Q30" s="208">
        <f>SEGA2013!Z54</f>
        <v>0</v>
      </c>
      <c r="R30" s="127">
        <f>SEGA2013!AA54</f>
        <v>0</v>
      </c>
      <c r="S30" s="127">
        <f>SEGA2013!AB54</f>
        <v>0</v>
      </c>
      <c r="T30" s="209">
        <f t="shared" si="11"/>
        <v>0</v>
      </c>
    </row>
    <row r="31" spans="1:20" x14ac:dyDescent="0.2">
      <c r="A31" s="176" t="s">
        <v>74</v>
      </c>
      <c r="B31" s="224" t="s">
        <v>84</v>
      </c>
      <c r="C31" s="214" t="str">
        <f>SEGA2013!B65</f>
        <v>VEYRAC</v>
      </c>
      <c r="D31" s="215" t="str">
        <f>SEGA2013!C65</f>
        <v>SERGE</v>
      </c>
      <c r="E31" s="216">
        <f>+SEGA2013!F65</f>
        <v>33</v>
      </c>
      <c r="F31" s="217">
        <f>+SEGA2013!G65</f>
        <v>45</v>
      </c>
      <c r="G31" s="217">
        <f>+SEGA2013!H65</f>
        <v>37</v>
      </c>
      <c r="H31" s="177">
        <f>SUM(E31:G31)</f>
        <v>115</v>
      </c>
      <c r="I31" s="216">
        <f>+SEGA2013!L65</f>
        <v>35</v>
      </c>
      <c r="J31" s="217">
        <f>+SEGA2013!M65</f>
        <v>39</v>
      </c>
      <c r="K31" s="217">
        <f>+SEGA2013!N65</f>
        <v>38</v>
      </c>
      <c r="L31" s="177">
        <f t="shared" si="9"/>
        <v>112</v>
      </c>
      <c r="M31" s="216">
        <f>SEGA2013!S65</f>
        <v>30</v>
      </c>
      <c r="N31" s="217">
        <f>SEGA2013!T65</f>
        <v>49</v>
      </c>
      <c r="O31" s="217">
        <f>SEGA2013!U65</f>
        <v>41</v>
      </c>
      <c r="P31" s="177">
        <f t="shared" si="10"/>
        <v>120</v>
      </c>
      <c r="Q31" s="216">
        <f>SEGA2013!Z65</f>
        <v>0</v>
      </c>
      <c r="R31" s="217">
        <f>SEGA2013!AA65</f>
        <v>0</v>
      </c>
      <c r="S31" s="217">
        <f>SEGA2013!AB65</f>
        <v>0</v>
      </c>
      <c r="T31" s="177">
        <f t="shared" si="11"/>
        <v>0</v>
      </c>
    </row>
    <row r="32" spans="1:20" x14ac:dyDescent="0.2">
      <c r="A32" s="178" t="s">
        <v>74</v>
      </c>
      <c r="B32" s="225" t="s">
        <v>84</v>
      </c>
      <c r="C32" s="199" t="str">
        <f>SEGA2013!B66</f>
        <v>GRIMAL</v>
      </c>
      <c r="D32" s="200" t="str">
        <f>SEGA2013!C66</f>
        <v>ALEXIS</v>
      </c>
      <c r="E32" s="203">
        <f>+SEGA2013!F66</f>
        <v>46</v>
      </c>
      <c r="F32" s="49">
        <f>+SEGA2013!G66</f>
        <v>44</v>
      </c>
      <c r="G32" s="49">
        <f>+SEGA2013!H66</f>
        <v>40</v>
      </c>
      <c r="H32" s="179">
        <f t="shared" ref="H32:H38" si="12">SUM(E32:G32)</f>
        <v>130</v>
      </c>
      <c r="I32" s="203">
        <f>+SEGA2013!L66</f>
        <v>37</v>
      </c>
      <c r="J32" s="49">
        <f>+SEGA2013!M66</f>
        <v>43</v>
      </c>
      <c r="K32" s="49">
        <f>+SEGA2013!N66</f>
        <v>43</v>
      </c>
      <c r="L32" s="179">
        <f t="shared" si="9"/>
        <v>123</v>
      </c>
      <c r="M32" s="203">
        <f>SEGA2013!S66</f>
        <v>44</v>
      </c>
      <c r="N32" s="49">
        <f>SEGA2013!T66</f>
        <v>31</v>
      </c>
      <c r="O32" s="49">
        <f>SEGA2013!U66</f>
        <v>37</v>
      </c>
      <c r="P32" s="179">
        <f t="shared" si="10"/>
        <v>112</v>
      </c>
      <c r="Q32" s="203">
        <f>SEGA2013!Z66</f>
        <v>0</v>
      </c>
      <c r="R32" s="49">
        <f>SEGA2013!AA66</f>
        <v>0</v>
      </c>
      <c r="S32" s="49">
        <f>SEGA2013!AB66</f>
        <v>0</v>
      </c>
      <c r="T32" s="179">
        <f t="shared" si="11"/>
        <v>0</v>
      </c>
    </row>
    <row r="33" spans="1:20" x14ac:dyDescent="0.2">
      <c r="A33" s="178" t="s">
        <v>74</v>
      </c>
      <c r="B33" s="225" t="s">
        <v>84</v>
      </c>
      <c r="C33" s="199" t="str">
        <f>SEGA2013!B67</f>
        <v>RAMONDENC</v>
      </c>
      <c r="D33" s="200" t="str">
        <f>SEGA2013!C67</f>
        <v>J-MICHEL</v>
      </c>
      <c r="E33" s="203">
        <f>+SEGA2013!F67</f>
        <v>35</v>
      </c>
      <c r="F33" s="49">
        <f>+SEGA2013!G67</f>
        <v>40</v>
      </c>
      <c r="G33" s="49">
        <f>+SEGA2013!H67</f>
        <v>50</v>
      </c>
      <c r="H33" s="179">
        <f t="shared" si="12"/>
        <v>125</v>
      </c>
      <c r="I33" s="203">
        <f>+SEGA2013!L67</f>
        <v>40</v>
      </c>
      <c r="J33" s="49">
        <f>+SEGA2013!M67</f>
        <v>46</v>
      </c>
      <c r="K33" s="49">
        <f>+SEGA2013!N67</f>
        <v>43</v>
      </c>
      <c r="L33" s="179">
        <f t="shared" si="9"/>
        <v>129</v>
      </c>
      <c r="M33" s="203">
        <f>SEGA2013!S67</f>
        <v>0</v>
      </c>
      <c r="N33" s="49">
        <f>SEGA2013!T67</f>
        <v>0</v>
      </c>
      <c r="O33" s="49">
        <f>SEGA2013!U67</f>
        <v>0</v>
      </c>
      <c r="P33" s="179">
        <f t="shared" si="10"/>
        <v>0</v>
      </c>
      <c r="Q33" s="203">
        <f>SEGA2013!Z67</f>
        <v>39</v>
      </c>
      <c r="R33" s="49">
        <f>SEGA2013!AA67</f>
        <v>36</v>
      </c>
      <c r="S33" s="49">
        <f>SEGA2013!AB67</f>
        <v>41</v>
      </c>
      <c r="T33" s="179">
        <f t="shared" si="11"/>
        <v>116</v>
      </c>
    </row>
    <row r="34" spans="1:20" x14ac:dyDescent="0.2">
      <c r="A34" s="178" t="s">
        <v>74</v>
      </c>
      <c r="B34" s="225" t="s">
        <v>84</v>
      </c>
      <c r="C34" s="199" t="str">
        <f>SEGA2013!B68</f>
        <v>CIRGUES</v>
      </c>
      <c r="D34" s="200" t="str">
        <f>SEGA2013!C68</f>
        <v>J-LUC</v>
      </c>
      <c r="E34" s="203">
        <f>+SEGA2013!F68</f>
        <v>41</v>
      </c>
      <c r="F34" s="49">
        <f>+SEGA2013!G68</f>
        <v>30</v>
      </c>
      <c r="G34" s="49">
        <f>+SEGA2013!H68</f>
        <v>43</v>
      </c>
      <c r="H34" s="179">
        <f t="shared" si="12"/>
        <v>114</v>
      </c>
      <c r="I34" s="203">
        <f>+SEGA2013!L68</f>
        <v>0</v>
      </c>
      <c r="J34" s="49">
        <f>+SEGA2013!M68</f>
        <v>0</v>
      </c>
      <c r="K34" s="49">
        <f>+SEGA2013!N68</f>
        <v>0</v>
      </c>
      <c r="L34" s="179">
        <f t="shared" si="9"/>
        <v>0</v>
      </c>
      <c r="M34" s="203">
        <f>SEGA2013!S68</f>
        <v>0</v>
      </c>
      <c r="N34" s="49">
        <f>SEGA2013!T68</f>
        <v>0</v>
      </c>
      <c r="O34" s="49">
        <f>SEGA2013!U68</f>
        <v>0</v>
      </c>
      <c r="P34" s="179">
        <f t="shared" si="10"/>
        <v>0</v>
      </c>
      <c r="Q34" s="203">
        <f>SEGA2013!Z68</f>
        <v>48</v>
      </c>
      <c r="R34" s="49">
        <f>SEGA2013!AA68</f>
        <v>34</v>
      </c>
      <c r="S34" s="49">
        <f>SEGA2013!AB68</f>
        <v>42</v>
      </c>
      <c r="T34" s="179">
        <f t="shared" si="11"/>
        <v>124</v>
      </c>
    </row>
    <row r="35" spans="1:20" x14ac:dyDescent="0.2">
      <c r="A35" s="178" t="s">
        <v>74</v>
      </c>
      <c r="B35" s="225" t="s">
        <v>84</v>
      </c>
      <c r="C35" s="199" t="str">
        <f>SEGA2013!B69</f>
        <v>GALTIER</v>
      </c>
      <c r="D35" s="200" t="str">
        <f>SEGA2013!C69</f>
        <v>JOSIAN</v>
      </c>
      <c r="E35" s="203">
        <f>+SEGA2013!F69</f>
        <v>0</v>
      </c>
      <c r="F35" s="49">
        <f>+SEGA2013!G69</f>
        <v>0</v>
      </c>
      <c r="G35" s="49">
        <f>+SEGA2013!H69</f>
        <v>0</v>
      </c>
      <c r="H35" s="179">
        <f t="shared" si="12"/>
        <v>0</v>
      </c>
      <c r="I35" s="203">
        <f>+SEGA2013!L69</f>
        <v>33</v>
      </c>
      <c r="J35" s="49">
        <f>+SEGA2013!M69</f>
        <v>47</v>
      </c>
      <c r="K35" s="49">
        <f>+SEGA2013!N69</f>
        <v>46</v>
      </c>
      <c r="L35" s="179">
        <f>SUM(I35:K35)</f>
        <v>126</v>
      </c>
      <c r="M35" s="203">
        <f>SEGA2013!S69</f>
        <v>0</v>
      </c>
      <c r="N35" s="49">
        <f>SEGA2013!T69</f>
        <v>0</v>
      </c>
      <c r="O35" s="49">
        <f>SEGA2013!U69</f>
        <v>0</v>
      </c>
      <c r="P35" s="179">
        <f t="shared" si="10"/>
        <v>0</v>
      </c>
      <c r="Q35" s="203">
        <f>SEGA2013!Z69</f>
        <v>49</v>
      </c>
      <c r="R35" s="49">
        <f>SEGA2013!AA69</f>
        <v>43</v>
      </c>
      <c r="S35" s="49">
        <f>SEGA2013!AB69</f>
        <v>47</v>
      </c>
      <c r="T35" s="179">
        <f t="shared" si="11"/>
        <v>139</v>
      </c>
    </row>
    <row r="36" spans="1:20" x14ac:dyDescent="0.2">
      <c r="A36" s="178" t="s">
        <v>74</v>
      </c>
      <c r="B36" s="225" t="s">
        <v>84</v>
      </c>
      <c r="C36" s="199" t="str">
        <f>SEGA2013!B70</f>
        <v>POUGET</v>
      </c>
      <c r="D36" s="200" t="str">
        <f>SEGA2013!C70</f>
        <v>ROBERT</v>
      </c>
      <c r="E36" s="203">
        <f>+SEGA2013!F70</f>
        <v>0</v>
      </c>
      <c r="F36" s="49">
        <f>+SEGA2013!G70</f>
        <v>0</v>
      </c>
      <c r="G36" s="49">
        <f>+SEGA2013!H70</f>
        <v>0</v>
      </c>
      <c r="H36" s="179">
        <f t="shared" si="12"/>
        <v>0</v>
      </c>
      <c r="I36" s="203">
        <f>+SEGA2013!L70</f>
        <v>0</v>
      </c>
      <c r="J36" s="49">
        <f>+SEGA2013!M70</f>
        <v>0</v>
      </c>
      <c r="K36" s="49">
        <f>+SEGA2013!N70</f>
        <v>0</v>
      </c>
      <c r="L36" s="179">
        <f>SUM(I36:K36)</f>
        <v>0</v>
      </c>
      <c r="M36" s="203">
        <f>SEGA2013!S70</f>
        <v>30</v>
      </c>
      <c r="N36" s="49">
        <f>SEGA2013!T70</f>
        <v>43</v>
      </c>
      <c r="O36" s="49">
        <f>SEGA2013!U70</f>
        <v>45</v>
      </c>
      <c r="P36" s="179">
        <f t="shared" si="10"/>
        <v>118</v>
      </c>
      <c r="Q36" s="203">
        <f>SEGA2013!Z70</f>
        <v>44</v>
      </c>
      <c r="R36" s="49">
        <f>SEGA2013!AA70</f>
        <v>42</v>
      </c>
      <c r="S36" s="49">
        <f>SEGA2013!AB70</f>
        <v>44</v>
      </c>
      <c r="T36" s="179">
        <f t="shared" si="11"/>
        <v>130</v>
      </c>
    </row>
    <row r="37" spans="1:20" x14ac:dyDescent="0.2">
      <c r="A37" s="178" t="s">
        <v>74</v>
      </c>
      <c r="B37" s="225" t="s">
        <v>84</v>
      </c>
      <c r="C37" s="199" t="str">
        <f>SEGA2013!B71</f>
        <v>DELCAYRE</v>
      </c>
      <c r="D37" s="200" t="str">
        <f>SEGA2013!C71</f>
        <v>MAX</v>
      </c>
      <c r="E37" s="203">
        <f>+SEGA2013!F71</f>
        <v>0</v>
      </c>
      <c r="F37" s="49">
        <f>+SEGA2013!G71</f>
        <v>0</v>
      </c>
      <c r="G37" s="49">
        <f>+SEGA2013!H71</f>
        <v>0</v>
      </c>
      <c r="H37" s="179">
        <f t="shared" si="12"/>
        <v>0</v>
      </c>
      <c r="I37" s="203">
        <f>+SEGA2013!L71</f>
        <v>0</v>
      </c>
      <c r="J37" s="49">
        <f>+SEGA2013!M71</f>
        <v>0</v>
      </c>
      <c r="K37" s="49">
        <f>+SEGA2013!N71</f>
        <v>0</v>
      </c>
      <c r="L37" s="179">
        <f>SUM(I37:K37)</f>
        <v>0</v>
      </c>
      <c r="M37" s="203">
        <f>SEGA2013!S71</f>
        <v>41</v>
      </c>
      <c r="N37" s="49">
        <f>SEGA2013!T71</f>
        <v>35</v>
      </c>
      <c r="O37" s="49">
        <f>SEGA2013!U71</f>
        <v>29</v>
      </c>
      <c r="P37" s="179">
        <f t="shared" si="10"/>
        <v>105</v>
      </c>
      <c r="Q37" s="203">
        <f>SEGA2013!Z71</f>
        <v>0</v>
      </c>
      <c r="R37" s="49">
        <f>SEGA2013!AA71</f>
        <v>0</v>
      </c>
      <c r="S37" s="49">
        <f>SEGA2013!AB71</f>
        <v>0</v>
      </c>
      <c r="T37" s="179">
        <f t="shared" si="11"/>
        <v>0</v>
      </c>
    </row>
    <row r="38" spans="1:20" x14ac:dyDescent="0.2">
      <c r="A38" s="178" t="s">
        <v>74</v>
      </c>
      <c r="B38" s="225" t="s">
        <v>84</v>
      </c>
      <c r="C38" s="199">
        <f>SEGA2013!B72</f>
        <v>0</v>
      </c>
      <c r="D38" s="200">
        <f>SEGA2013!C72</f>
        <v>0</v>
      </c>
      <c r="E38" s="203">
        <f>+SEGA2013!F72</f>
        <v>0</v>
      </c>
      <c r="F38" s="49">
        <f>+SEGA2013!G72</f>
        <v>0</v>
      </c>
      <c r="G38" s="49">
        <f>+SEGA2013!H72</f>
        <v>0</v>
      </c>
      <c r="H38" s="179">
        <f t="shared" si="12"/>
        <v>0</v>
      </c>
      <c r="I38" s="203">
        <f>+SEGA2013!L72</f>
        <v>0</v>
      </c>
      <c r="J38" s="49">
        <f>+SEGA2013!M72</f>
        <v>0</v>
      </c>
      <c r="K38" s="49">
        <f>+SEGA2013!N72</f>
        <v>0</v>
      </c>
      <c r="L38" s="179">
        <f>SUM(I38:K38)</f>
        <v>0</v>
      </c>
      <c r="M38" s="203">
        <f>SEGA2013!S72</f>
        <v>0</v>
      </c>
      <c r="N38" s="49">
        <f>SEGA2013!T72</f>
        <v>0</v>
      </c>
      <c r="O38" s="49">
        <f>SEGA2013!U72</f>
        <v>0</v>
      </c>
      <c r="P38" s="179">
        <f t="shared" si="10"/>
        <v>0</v>
      </c>
      <c r="Q38" s="203">
        <f>SEGA2013!Z72</f>
        <v>0</v>
      </c>
      <c r="R38" s="49">
        <f>SEGA2013!AA72</f>
        <v>0</v>
      </c>
      <c r="S38" s="49">
        <f>SEGA2013!AB72</f>
        <v>0</v>
      </c>
      <c r="T38" s="179">
        <f t="shared" si="11"/>
        <v>0</v>
      </c>
    </row>
    <row r="39" spans="1:20" x14ac:dyDescent="0.2">
      <c r="A39" s="178" t="s">
        <v>74</v>
      </c>
      <c r="B39" s="225" t="s">
        <v>84</v>
      </c>
      <c r="C39" s="199">
        <f>SEGA2013!B73</f>
        <v>0</v>
      </c>
      <c r="D39" s="200">
        <f>SEGA2013!C73</f>
        <v>0</v>
      </c>
      <c r="E39" s="203">
        <f>+SEGA2013!F73</f>
        <v>0</v>
      </c>
      <c r="F39" s="49">
        <f>+SEGA2013!G73</f>
        <v>0</v>
      </c>
      <c r="G39" s="49">
        <f>+SEGA2013!H73</f>
        <v>0</v>
      </c>
      <c r="H39" s="179">
        <f t="shared" ref="H39:H45" si="13">SUM(E39:G39)</f>
        <v>0</v>
      </c>
      <c r="I39" s="203">
        <f>+SEGA2013!L73</f>
        <v>0</v>
      </c>
      <c r="J39" s="49">
        <f>+SEGA2013!M73</f>
        <v>0</v>
      </c>
      <c r="K39" s="49">
        <f>+SEGA2013!N73</f>
        <v>0</v>
      </c>
      <c r="L39" s="179">
        <f t="shared" ref="L39:L45" si="14">SUM(I39:K39)</f>
        <v>0</v>
      </c>
      <c r="M39" s="203">
        <f>SEGA2013!S73</f>
        <v>0</v>
      </c>
      <c r="N39" s="49">
        <f>SEGA2013!T73</f>
        <v>0</v>
      </c>
      <c r="O39" s="49">
        <f>SEGA2013!U73</f>
        <v>0</v>
      </c>
      <c r="P39" s="179">
        <f t="shared" ref="P39:P45" si="15">SUM(M39:O39)</f>
        <v>0</v>
      </c>
      <c r="Q39" s="203">
        <f>SEGA2013!Z73</f>
        <v>0</v>
      </c>
      <c r="R39" s="49">
        <f>SEGA2013!AA73</f>
        <v>0</v>
      </c>
      <c r="S39" s="49">
        <f>SEGA2013!AB73</f>
        <v>0</v>
      </c>
      <c r="T39" s="179">
        <f t="shared" ref="T39:T45" si="16">SUM(Q39:S39)</f>
        <v>0</v>
      </c>
    </row>
    <row r="40" spans="1:20" x14ac:dyDescent="0.2">
      <c r="A40" s="178" t="s">
        <v>74</v>
      </c>
      <c r="B40" s="225" t="s">
        <v>84</v>
      </c>
      <c r="C40" s="199">
        <f>SEGA2013!B74</f>
        <v>0</v>
      </c>
      <c r="D40" s="200">
        <f>SEGA2013!C74</f>
        <v>0</v>
      </c>
      <c r="E40" s="203">
        <f>+SEGA2013!F74</f>
        <v>0</v>
      </c>
      <c r="F40" s="49">
        <f>+SEGA2013!G74</f>
        <v>0</v>
      </c>
      <c r="G40" s="49">
        <f>+SEGA2013!H74</f>
        <v>0</v>
      </c>
      <c r="H40" s="179">
        <f t="shared" si="13"/>
        <v>0</v>
      </c>
      <c r="I40" s="203">
        <f>+SEGA2013!L74</f>
        <v>0</v>
      </c>
      <c r="J40" s="49">
        <f>+SEGA2013!M74</f>
        <v>0</v>
      </c>
      <c r="K40" s="49">
        <f>+SEGA2013!N74</f>
        <v>0</v>
      </c>
      <c r="L40" s="179">
        <f t="shared" si="14"/>
        <v>0</v>
      </c>
      <c r="M40" s="203">
        <f>SEGA2013!S74</f>
        <v>0</v>
      </c>
      <c r="N40" s="49">
        <f>SEGA2013!T74</f>
        <v>0</v>
      </c>
      <c r="O40" s="49">
        <f>SEGA2013!U74</f>
        <v>0</v>
      </c>
      <c r="P40" s="179">
        <f t="shared" si="15"/>
        <v>0</v>
      </c>
      <c r="Q40" s="203">
        <f>SEGA2013!Z74</f>
        <v>0</v>
      </c>
      <c r="R40" s="49">
        <f>SEGA2013!AA74</f>
        <v>0</v>
      </c>
      <c r="S40" s="49">
        <f>SEGA2013!AB74</f>
        <v>0</v>
      </c>
      <c r="T40" s="179">
        <f t="shared" si="16"/>
        <v>0</v>
      </c>
    </row>
    <row r="41" spans="1:20" x14ac:dyDescent="0.2">
      <c r="A41" s="178" t="s">
        <v>74</v>
      </c>
      <c r="B41" s="225" t="s">
        <v>84</v>
      </c>
      <c r="C41" s="199">
        <f>SEGA2013!B75</f>
        <v>0</v>
      </c>
      <c r="D41" s="200">
        <f>SEGA2013!C75</f>
        <v>0</v>
      </c>
      <c r="E41" s="203">
        <f>+SEGA2013!F75</f>
        <v>0</v>
      </c>
      <c r="F41" s="49">
        <f>+SEGA2013!G75</f>
        <v>0</v>
      </c>
      <c r="G41" s="49">
        <f>+SEGA2013!H75</f>
        <v>0</v>
      </c>
      <c r="H41" s="179">
        <f t="shared" si="13"/>
        <v>0</v>
      </c>
      <c r="I41" s="203">
        <f>+SEGA2013!L75</f>
        <v>0</v>
      </c>
      <c r="J41" s="49">
        <f>+SEGA2013!M75</f>
        <v>0</v>
      </c>
      <c r="K41" s="49">
        <f>+SEGA2013!N75</f>
        <v>0</v>
      </c>
      <c r="L41" s="179">
        <f t="shared" si="14"/>
        <v>0</v>
      </c>
      <c r="M41" s="203">
        <f>SEGA2013!S75</f>
        <v>0</v>
      </c>
      <c r="N41" s="49">
        <f>SEGA2013!T75</f>
        <v>0</v>
      </c>
      <c r="O41" s="49">
        <f>SEGA2013!U75</f>
        <v>0</v>
      </c>
      <c r="P41" s="179">
        <f t="shared" si="15"/>
        <v>0</v>
      </c>
      <c r="Q41" s="203">
        <f>SEGA2013!Z75</f>
        <v>0</v>
      </c>
      <c r="R41" s="49">
        <f>SEGA2013!AA75</f>
        <v>0</v>
      </c>
      <c r="S41" s="49">
        <f>SEGA2013!AB75</f>
        <v>0</v>
      </c>
      <c r="T41" s="179">
        <f t="shared" si="16"/>
        <v>0</v>
      </c>
    </row>
    <row r="42" spans="1:20" x14ac:dyDescent="0.2">
      <c r="A42" s="178" t="s">
        <v>74</v>
      </c>
      <c r="B42" s="225" t="s">
        <v>84</v>
      </c>
      <c r="C42" s="199">
        <f>SEGA2013!B76</f>
        <v>0</v>
      </c>
      <c r="D42" s="200">
        <f>SEGA2013!C76</f>
        <v>0</v>
      </c>
      <c r="E42" s="203">
        <f>+SEGA2013!F76</f>
        <v>0</v>
      </c>
      <c r="F42" s="49">
        <f>+SEGA2013!G76</f>
        <v>0</v>
      </c>
      <c r="G42" s="49">
        <f>+SEGA2013!H76</f>
        <v>0</v>
      </c>
      <c r="H42" s="179">
        <f t="shared" si="13"/>
        <v>0</v>
      </c>
      <c r="I42" s="203">
        <f>+SEGA2013!L76</f>
        <v>0</v>
      </c>
      <c r="J42" s="49">
        <f>+SEGA2013!M76</f>
        <v>0</v>
      </c>
      <c r="K42" s="49">
        <f>+SEGA2013!N76</f>
        <v>0</v>
      </c>
      <c r="L42" s="179">
        <f t="shared" si="14"/>
        <v>0</v>
      </c>
      <c r="M42" s="203">
        <f>SEGA2013!S76</f>
        <v>0</v>
      </c>
      <c r="N42" s="49">
        <f>SEGA2013!T76</f>
        <v>0</v>
      </c>
      <c r="O42" s="49">
        <f>SEGA2013!U76</f>
        <v>0</v>
      </c>
      <c r="P42" s="179">
        <f t="shared" si="15"/>
        <v>0</v>
      </c>
      <c r="Q42" s="203">
        <f>SEGA2013!Z76</f>
        <v>0</v>
      </c>
      <c r="R42" s="49">
        <f>SEGA2013!AA76</f>
        <v>0</v>
      </c>
      <c r="S42" s="49">
        <f>SEGA2013!AB76</f>
        <v>0</v>
      </c>
      <c r="T42" s="179">
        <f t="shared" si="16"/>
        <v>0</v>
      </c>
    </row>
    <row r="43" spans="1:20" x14ac:dyDescent="0.2">
      <c r="A43" s="178" t="s">
        <v>74</v>
      </c>
      <c r="B43" s="225" t="s">
        <v>84</v>
      </c>
      <c r="C43" s="199">
        <f>SEGA2013!B77</f>
        <v>0</v>
      </c>
      <c r="D43" s="200">
        <f>SEGA2013!C77</f>
        <v>0</v>
      </c>
      <c r="E43" s="203">
        <f>+SEGA2013!F77</f>
        <v>0</v>
      </c>
      <c r="F43" s="49">
        <f>+SEGA2013!G77</f>
        <v>0</v>
      </c>
      <c r="G43" s="49">
        <f>+SEGA2013!H77</f>
        <v>0</v>
      </c>
      <c r="H43" s="179">
        <f t="shared" si="13"/>
        <v>0</v>
      </c>
      <c r="I43" s="203">
        <f>+SEGA2013!L77</f>
        <v>0</v>
      </c>
      <c r="J43" s="49">
        <f>+SEGA2013!M77</f>
        <v>0</v>
      </c>
      <c r="K43" s="49">
        <f>+SEGA2013!N77</f>
        <v>0</v>
      </c>
      <c r="L43" s="179">
        <f t="shared" si="14"/>
        <v>0</v>
      </c>
      <c r="M43" s="203">
        <f>SEGA2013!S77</f>
        <v>0</v>
      </c>
      <c r="N43" s="49">
        <f>SEGA2013!T77</f>
        <v>0</v>
      </c>
      <c r="O43" s="49">
        <f>SEGA2013!U77</f>
        <v>0</v>
      </c>
      <c r="P43" s="179">
        <f t="shared" si="15"/>
        <v>0</v>
      </c>
      <c r="Q43" s="203">
        <f>SEGA2013!Z77</f>
        <v>0</v>
      </c>
      <c r="R43" s="49">
        <f>SEGA2013!AA77</f>
        <v>0</v>
      </c>
      <c r="S43" s="49">
        <f>SEGA2013!AB77</f>
        <v>0</v>
      </c>
      <c r="T43" s="179">
        <f t="shared" si="16"/>
        <v>0</v>
      </c>
    </row>
    <row r="44" spans="1:20" x14ac:dyDescent="0.2">
      <c r="A44" s="178" t="s">
        <v>74</v>
      </c>
      <c r="B44" s="225" t="s">
        <v>84</v>
      </c>
      <c r="C44" s="199">
        <f>SEGA2013!B78</f>
        <v>0</v>
      </c>
      <c r="D44" s="200">
        <f>SEGA2013!C78</f>
        <v>0</v>
      </c>
      <c r="E44" s="203">
        <f>+SEGA2013!F78</f>
        <v>0</v>
      </c>
      <c r="F44" s="49">
        <f>+SEGA2013!G78</f>
        <v>0</v>
      </c>
      <c r="G44" s="49">
        <f>+SEGA2013!H78</f>
        <v>0</v>
      </c>
      <c r="H44" s="179">
        <f t="shared" si="13"/>
        <v>0</v>
      </c>
      <c r="I44" s="203">
        <f>+SEGA2013!L78</f>
        <v>0</v>
      </c>
      <c r="J44" s="49">
        <f>+SEGA2013!M78</f>
        <v>0</v>
      </c>
      <c r="K44" s="49">
        <f>+SEGA2013!N78</f>
        <v>0</v>
      </c>
      <c r="L44" s="179">
        <f t="shared" si="14"/>
        <v>0</v>
      </c>
      <c r="M44" s="203">
        <f>SEGA2013!S78</f>
        <v>0</v>
      </c>
      <c r="N44" s="49">
        <f>SEGA2013!T78</f>
        <v>0</v>
      </c>
      <c r="O44" s="49">
        <f>SEGA2013!U78</f>
        <v>0</v>
      </c>
      <c r="P44" s="179">
        <f t="shared" si="15"/>
        <v>0</v>
      </c>
      <c r="Q44" s="203">
        <f>SEGA2013!Z78</f>
        <v>0</v>
      </c>
      <c r="R44" s="49">
        <f>SEGA2013!AA78</f>
        <v>0</v>
      </c>
      <c r="S44" s="49">
        <f>SEGA2013!AB78</f>
        <v>0</v>
      </c>
      <c r="T44" s="179">
        <f t="shared" si="16"/>
        <v>0</v>
      </c>
    </row>
    <row r="45" spans="1:20" ht="13.5" thickBot="1" x14ac:dyDescent="0.25">
      <c r="A45" s="180" t="s">
        <v>74</v>
      </c>
      <c r="B45" s="226" t="s">
        <v>84</v>
      </c>
      <c r="C45" s="201">
        <f>SEGA2013!B79</f>
        <v>0</v>
      </c>
      <c r="D45" s="202">
        <f>SEGA2013!C79</f>
        <v>0</v>
      </c>
      <c r="E45" s="203">
        <f>+SEGA2013!F79</f>
        <v>0</v>
      </c>
      <c r="F45" s="49">
        <f>+SEGA2013!G79</f>
        <v>0</v>
      </c>
      <c r="G45" s="49">
        <f>+SEGA2013!H79</f>
        <v>0</v>
      </c>
      <c r="H45" s="179">
        <f t="shared" si="13"/>
        <v>0</v>
      </c>
      <c r="I45" s="208">
        <f>+SEGA2013!L79</f>
        <v>0</v>
      </c>
      <c r="J45" s="127">
        <f>+SEGA2013!M79</f>
        <v>0</v>
      </c>
      <c r="K45" s="127">
        <f>+SEGA2013!N79</f>
        <v>0</v>
      </c>
      <c r="L45" s="209">
        <f t="shared" si="14"/>
        <v>0</v>
      </c>
      <c r="M45" s="203">
        <f>SEGA2013!S79</f>
        <v>0</v>
      </c>
      <c r="N45" s="49">
        <f>SEGA2013!T79</f>
        <v>0</v>
      </c>
      <c r="O45" s="49">
        <f>SEGA2013!U79</f>
        <v>0</v>
      </c>
      <c r="P45" s="179">
        <f t="shared" si="15"/>
        <v>0</v>
      </c>
      <c r="Q45" s="203">
        <f>SEGA2013!Z79</f>
        <v>0</v>
      </c>
      <c r="R45" s="49">
        <f>SEGA2013!AA79</f>
        <v>0</v>
      </c>
      <c r="S45" s="49">
        <f>SEGA2013!AB79</f>
        <v>0</v>
      </c>
      <c r="T45" s="179">
        <f t="shared" si="16"/>
        <v>0</v>
      </c>
    </row>
    <row r="46" spans="1:20" x14ac:dyDescent="0.2">
      <c r="A46" s="210" t="s">
        <v>74</v>
      </c>
      <c r="B46" s="211" t="s">
        <v>53</v>
      </c>
      <c r="C46" s="214" t="str">
        <f>+SEGA2013!B90</f>
        <v>FASTRE</v>
      </c>
      <c r="D46" s="215" t="str">
        <f>+SEGA2013!C90</f>
        <v>MICHEL</v>
      </c>
      <c r="E46" s="216">
        <f>+SEGA2013!F90</f>
        <v>23</v>
      </c>
      <c r="F46" s="217">
        <f>+SEGA2013!G90</f>
        <v>19</v>
      </c>
      <c r="G46" s="217">
        <f>+SEGA2013!H90</f>
        <v>37</v>
      </c>
      <c r="H46" s="177">
        <f>SUM(E46:G46)</f>
        <v>79</v>
      </c>
      <c r="I46" s="216">
        <f>+SEGA2013!L90</f>
        <v>0</v>
      </c>
      <c r="J46" s="217">
        <f>+SEGA2013!M90</f>
        <v>0</v>
      </c>
      <c r="K46" s="217">
        <f>+SEGA2013!N90</f>
        <v>0</v>
      </c>
      <c r="L46" s="177">
        <f>SUM(I46:K46)</f>
        <v>0</v>
      </c>
      <c r="M46" s="176">
        <f>SEGA2013!S90</f>
        <v>32</v>
      </c>
      <c r="N46" s="183">
        <f>SEGA2013!T90</f>
        <v>24</v>
      </c>
      <c r="O46" s="183">
        <f>SEGA2013!U90</f>
        <v>25</v>
      </c>
      <c r="P46" s="177">
        <f t="shared" ref="P46:P51" si="17">SUM(M46:O46)</f>
        <v>81</v>
      </c>
      <c r="Q46" s="176">
        <f>SEGA2013!Z90</f>
        <v>0</v>
      </c>
      <c r="R46" s="183">
        <f>SEGA2013!AA90</f>
        <v>0</v>
      </c>
      <c r="S46" s="183">
        <f>SEGA2013!AB90</f>
        <v>0</v>
      </c>
      <c r="T46" s="177">
        <f>SUM(Q46:S46)</f>
        <v>0</v>
      </c>
    </row>
    <row r="47" spans="1:20" x14ac:dyDescent="0.2">
      <c r="A47" s="178" t="s">
        <v>74</v>
      </c>
      <c r="B47" s="211" t="s">
        <v>53</v>
      </c>
      <c r="C47" s="199" t="str">
        <f>+SEGA2013!B91</f>
        <v>ALLEGUEDE</v>
      </c>
      <c r="D47" s="200" t="str">
        <f>+SEGA2013!C91</f>
        <v>BENOIT</v>
      </c>
      <c r="E47" s="203">
        <f>+SEGA2013!F91</f>
        <v>0</v>
      </c>
      <c r="F47" s="49">
        <f>+SEGA2013!G91</f>
        <v>0</v>
      </c>
      <c r="G47" s="49">
        <f>+SEGA2013!H91</f>
        <v>0</v>
      </c>
      <c r="H47" s="179">
        <f t="shared" ref="H47:H54" si="18">SUM(E47:G47)</f>
        <v>0</v>
      </c>
      <c r="I47" s="203">
        <f>+SEGA2013!L91</f>
        <v>47</v>
      </c>
      <c r="J47" s="49">
        <f>+SEGA2013!M91</f>
        <v>47</v>
      </c>
      <c r="K47" s="49">
        <f>+SEGA2013!N91</f>
        <v>45</v>
      </c>
      <c r="L47" s="179">
        <f t="shared" ref="L47:L54" si="19">SUM(I47:K47)</f>
        <v>139</v>
      </c>
      <c r="M47" s="178">
        <f>SEGA2013!S91</f>
        <v>0</v>
      </c>
      <c r="N47" s="155">
        <f>SEGA2013!T91</f>
        <v>0</v>
      </c>
      <c r="O47" s="155">
        <f>SEGA2013!U91</f>
        <v>0</v>
      </c>
      <c r="P47" s="179">
        <f t="shared" si="17"/>
        <v>0</v>
      </c>
      <c r="Q47" s="178">
        <f>SEGA2013!Z91</f>
        <v>0</v>
      </c>
      <c r="R47" s="155">
        <f>SEGA2013!AA91</f>
        <v>0</v>
      </c>
      <c r="S47" s="155">
        <f>SEGA2013!AB91</f>
        <v>0</v>
      </c>
      <c r="T47" s="179">
        <f>SUM(Q47:S47)</f>
        <v>0</v>
      </c>
    </row>
    <row r="48" spans="1:20" x14ac:dyDescent="0.2">
      <c r="A48" s="178" t="s">
        <v>74</v>
      </c>
      <c r="B48" s="211" t="s">
        <v>53</v>
      </c>
      <c r="C48" s="199" t="str">
        <f>+SEGA2013!B92</f>
        <v>FOUCRAS</v>
      </c>
      <c r="D48" s="200" t="str">
        <f>+SEGA2013!C92</f>
        <v>BERNARD</v>
      </c>
      <c r="E48" s="203">
        <f>+SEGA2013!F92</f>
        <v>26</v>
      </c>
      <c r="F48" s="49">
        <f>+SEGA2013!G92</f>
        <v>15</v>
      </c>
      <c r="G48" s="49">
        <f>+SEGA2013!H92</f>
        <v>24</v>
      </c>
      <c r="H48" s="179">
        <f t="shared" si="18"/>
        <v>65</v>
      </c>
      <c r="I48" s="203">
        <f>+SEGA2013!L92</f>
        <v>0</v>
      </c>
      <c r="J48" s="49">
        <f>+SEGA2013!M92</f>
        <v>0</v>
      </c>
      <c r="K48" s="49">
        <f>+SEGA2013!N92</f>
        <v>0</v>
      </c>
      <c r="L48" s="179">
        <f t="shared" si="19"/>
        <v>0</v>
      </c>
      <c r="M48" s="178"/>
      <c r="N48" s="155"/>
      <c r="O48" s="155"/>
      <c r="P48" s="179"/>
      <c r="Q48" s="178"/>
      <c r="R48" s="155"/>
      <c r="S48" s="155"/>
      <c r="T48" s="179"/>
    </row>
    <row r="49" spans="1:20" x14ac:dyDescent="0.2">
      <c r="A49" s="178" t="s">
        <v>74</v>
      </c>
      <c r="B49" s="211" t="s">
        <v>53</v>
      </c>
      <c r="C49" s="199" t="str">
        <f>+SEGA2013!B93</f>
        <v>REVEZ-GUERRERO</v>
      </c>
      <c r="D49" s="200" t="str">
        <f>+SEGA2013!C93</f>
        <v>ALEXANDRE</v>
      </c>
      <c r="E49" s="203">
        <f>+SEGA2013!F93</f>
        <v>0</v>
      </c>
      <c r="F49" s="49">
        <f>+SEGA2013!G93</f>
        <v>0</v>
      </c>
      <c r="G49" s="49">
        <f>+SEGA2013!H93</f>
        <v>0</v>
      </c>
      <c r="H49" s="179">
        <f t="shared" si="18"/>
        <v>0</v>
      </c>
      <c r="I49" s="203">
        <f>+SEGA2013!L93</f>
        <v>40</v>
      </c>
      <c r="J49" s="49">
        <f>+SEGA2013!M93</f>
        <v>48</v>
      </c>
      <c r="K49" s="49">
        <f>+SEGA2013!N93</f>
        <v>43</v>
      </c>
      <c r="L49" s="179">
        <f t="shared" si="19"/>
        <v>131</v>
      </c>
      <c r="M49" s="178"/>
      <c r="N49" s="155"/>
      <c r="O49" s="155"/>
      <c r="P49" s="179"/>
      <c r="Q49" s="178"/>
      <c r="R49" s="155"/>
      <c r="S49" s="155"/>
      <c r="T49" s="179"/>
    </row>
    <row r="50" spans="1:20" x14ac:dyDescent="0.2">
      <c r="A50" s="178" t="s">
        <v>74</v>
      </c>
      <c r="B50" s="211" t="s">
        <v>53</v>
      </c>
      <c r="C50" s="199" t="str">
        <f>+SEGA2013!B94</f>
        <v>ROUGIE</v>
      </c>
      <c r="D50" s="200" t="str">
        <f>+SEGA2013!C94</f>
        <v>GUILLAUME</v>
      </c>
      <c r="E50" s="203">
        <f>+SEGA2013!F94</f>
        <v>34</v>
      </c>
      <c r="F50" s="49">
        <f>+SEGA2013!G94</f>
        <v>31</v>
      </c>
      <c r="G50" s="49">
        <f>+SEGA2013!H94</f>
        <v>36</v>
      </c>
      <c r="H50" s="179">
        <f t="shared" si="18"/>
        <v>101</v>
      </c>
      <c r="I50" s="203">
        <f>+SEGA2013!L94</f>
        <v>0</v>
      </c>
      <c r="J50" s="49">
        <f>+SEGA2013!M94</f>
        <v>0</v>
      </c>
      <c r="K50" s="49">
        <f>+SEGA2013!N94</f>
        <v>0</v>
      </c>
      <c r="L50" s="179">
        <f t="shared" si="19"/>
        <v>0</v>
      </c>
      <c r="M50" s="178">
        <f>SEGA2013!S94</f>
        <v>0</v>
      </c>
      <c r="N50" s="155">
        <f>SEGA2013!T94</f>
        <v>0</v>
      </c>
      <c r="O50" s="155">
        <f>SEGA2013!U94</f>
        <v>0</v>
      </c>
      <c r="P50" s="179">
        <f t="shared" si="17"/>
        <v>0</v>
      </c>
      <c r="Q50" s="178">
        <f>SEGA2013!Z94</f>
        <v>0</v>
      </c>
      <c r="R50" s="155">
        <f>SEGA2013!AA94</f>
        <v>0</v>
      </c>
      <c r="S50" s="155">
        <f>SEGA2013!AB94</f>
        <v>0</v>
      </c>
      <c r="T50" s="179">
        <f>SUM(Q50:S50)</f>
        <v>0</v>
      </c>
    </row>
    <row r="51" spans="1:20" x14ac:dyDescent="0.2">
      <c r="A51" s="178" t="s">
        <v>74</v>
      </c>
      <c r="B51" s="211" t="s">
        <v>53</v>
      </c>
      <c r="C51" s="199" t="str">
        <f>+SEGA2013!B95</f>
        <v>FRAYSSE</v>
      </c>
      <c r="D51" s="200" t="str">
        <f>+SEGA2013!C95</f>
        <v>JEROME</v>
      </c>
      <c r="E51" s="203">
        <f>+SEGA2013!F95</f>
        <v>32</v>
      </c>
      <c r="F51" s="49">
        <f>+SEGA2013!G95</f>
        <v>40</v>
      </c>
      <c r="G51" s="49">
        <f>+SEGA2013!H95</f>
        <v>42</v>
      </c>
      <c r="H51" s="179">
        <f t="shared" si="18"/>
        <v>114</v>
      </c>
      <c r="I51" s="203">
        <f>+SEGA2013!L95</f>
        <v>0</v>
      </c>
      <c r="J51" s="49">
        <f>+SEGA2013!M95</f>
        <v>0</v>
      </c>
      <c r="K51" s="49">
        <f>+SEGA2013!N95</f>
        <v>0</v>
      </c>
      <c r="L51" s="179">
        <f t="shared" si="19"/>
        <v>0</v>
      </c>
      <c r="M51" s="178">
        <f>SEGA2013!S95</f>
        <v>0</v>
      </c>
      <c r="N51" s="155">
        <f>SEGA2013!T95</f>
        <v>0</v>
      </c>
      <c r="O51" s="155">
        <f>SEGA2013!U95</f>
        <v>0</v>
      </c>
      <c r="P51" s="179">
        <f t="shared" si="17"/>
        <v>0</v>
      </c>
      <c r="Q51" s="178">
        <f>SEGA2013!Z95</f>
        <v>0</v>
      </c>
      <c r="R51" s="155">
        <f>SEGA2013!AA95</f>
        <v>0</v>
      </c>
      <c r="S51" s="155">
        <f>SEGA2013!AB95</f>
        <v>0</v>
      </c>
      <c r="T51" s="179">
        <f>SUM(Q51:S51)</f>
        <v>0</v>
      </c>
    </row>
    <row r="52" spans="1:20" x14ac:dyDescent="0.2">
      <c r="A52" s="178" t="s">
        <v>74</v>
      </c>
      <c r="B52" s="211" t="s">
        <v>53</v>
      </c>
      <c r="C52" s="199" t="str">
        <f>+SEGA2013!B96</f>
        <v>TREBOSC</v>
      </c>
      <c r="D52" s="200" t="str">
        <f>+SEGA2013!C96</f>
        <v>ELODIE</v>
      </c>
      <c r="E52" s="203">
        <f>+SEGA2013!F96</f>
        <v>0</v>
      </c>
      <c r="F52" s="49">
        <f>+SEGA2013!G96</f>
        <v>0</v>
      </c>
      <c r="G52" s="49">
        <f>+SEGA2013!H96</f>
        <v>0</v>
      </c>
      <c r="H52" s="179">
        <f t="shared" si="18"/>
        <v>0</v>
      </c>
      <c r="I52" s="203">
        <f>+SEGA2013!L96</f>
        <v>31</v>
      </c>
      <c r="J52" s="49">
        <f>+SEGA2013!M96</f>
        <v>39</v>
      </c>
      <c r="K52" s="49">
        <f>+SEGA2013!N96</f>
        <v>33</v>
      </c>
      <c r="L52" s="179">
        <f t="shared" si="19"/>
        <v>103</v>
      </c>
      <c r="M52" s="198"/>
      <c r="N52" s="49"/>
      <c r="O52" s="49"/>
      <c r="P52" s="179"/>
      <c r="Q52" s="203"/>
      <c r="R52" s="49"/>
      <c r="S52" s="49"/>
      <c r="T52" s="179"/>
    </row>
    <row r="53" spans="1:20" x14ac:dyDescent="0.2">
      <c r="A53" s="178" t="s">
        <v>74</v>
      </c>
      <c r="B53" s="211" t="s">
        <v>53</v>
      </c>
      <c r="C53" s="199" t="str">
        <f>+SEGA2013!B97</f>
        <v>VEDOVATO</v>
      </c>
      <c r="D53" s="200" t="str">
        <f>+SEGA2013!C97</f>
        <v>CHRISTOPHE</v>
      </c>
      <c r="E53" s="203">
        <f>+SEGA2013!F97</f>
        <v>0</v>
      </c>
      <c r="F53" s="49">
        <f>+SEGA2013!G97</f>
        <v>0</v>
      </c>
      <c r="G53" s="49">
        <f>+SEGA2013!H97</f>
        <v>0</v>
      </c>
      <c r="H53" s="179">
        <f t="shared" si="18"/>
        <v>0</v>
      </c>
      <c r="I53" s="203">
        <f>+SEGA2013!L97</f>
        <v>39</v>
      </c>
      <c r="J53" s="49">
        <f>+SEGA2013!M97</f>
        <v>37</v>
      </c>
      <c r="K53" s="49">
        <f>+SEGA2013!N97</f>
        <v>37</v>
      </c>
      <c r="L53" s="179">
        <f t="shared" si="19"/>
        <v>113</v>
      </c>
      <c r="M53" s="198"/>
      <c r="N53" s="49"/>
      <c r="O53" s="49"/>
      <c r="P53" s="179"/>
      <c r="Q53" s="203"/>
      <c r="R53" s="49"/>
      <c r="S53" s="49"/>
      <c r="T53" s="179"/>
    </row>
    <row r="54" spans="1:20" ht="13.5" thickBot="1" x14ac:dyDescent="0.25">
      <c r="A54" s="178" t="s">
        <v>74</v>
      </c>
      <c r="B54" s="239" t="s">
        <v>53</v>
      </c>
      <c r="C54" s="199">
        <f>+SEGA2013!B103</f>
        <v>0</v>
      </c>
      <c r="D54" s="200">
        <f>+SEGA2013!C103</f>
        <v>0</v>
      </c>
      <c r="E54" s="203">
        <f>+SEGA2013!F103</f>
        <v>0</v>
      </c>
      <c r="F54" s="219">
        <f>+SEGA2013!G103</f>
        <v>0</v>
      </c>
      <c r="G54" s="219">
        <f>+SEGA2013!H103</f>
        <v>0</v>
      </c>
      <c r="H54" s="182">
        <f t="shared" si="18"/>
        <v>0</v>
      </c>
      <c r="I54" s="218">
        <f>+SEGA2013!L103</f>
        <v>0</v>
      </c>
      <c r="J54" s="219">
        <f>+SEGA2013!M103</f>
        <v>0</v>
      </c>
      <c r="K54" s="219">
        <f>+SEGA2013!N103</f>
        <v>0</v>
      </c>
      <c r="L54" s="182">
        <f t="shared" si="19"/>
        <v>0</v>
      </c>
      <c r="M54" s="222"/>
      <c r="N54" s="127"/>
      <c r="O54" s="127"/>
      <c r="P54" s="179"/>
      <c r="Q54" s="180"/>
      <c r="R54" s="181"/>
      <c r="S54" s="181"/>
      <c r="T54" s="182"/>
    </row>
    <row r="55" spans="1:20" x14ac:dyDescent="0.2">
      <c r="A55" s="176" t="s">
        <v>74</v>
      </c>
      <c r="B55" s="224" t="s">
        <v>55</v>
      </c>
      <c r="C55" s="214" t="str">
        <f>SEGA2013!B114</f>
        <v>BESSETTES</v>
      </c>
      <c r="D55" s="215" t="str">
        <f>SEGA2013!C114</f>
        <v>CLAUDE</v>
      </c>
      <c r="E55" s="216">
        <f>SEGA2013!F114</f>
        <v>46</v>
      </c>
      <c r="F55" s="217">
        <f>SEGA2013!G114</f>
        <v>42</v>
      </c>
      <c r="G55" s="217">
        <f>SEGA2013!H114</f>
        <v>40</v>
      </c>
      <c r="H55" s="177">
        <f>SUM(E55:G55)</f>
        <v>128</v>
      </c>
      <c r="I55" s="216">
        <f>SEGA2013!L114</f>
        <v>32</v>
      </c>
      <c r="J55" s="217">
        <f>SEGA2013!M114</f>
        <v>47</v>
      </c>
      <c r="K55" s="217">
        <f>SEGA2013!N114</f>
        <v>48</v>
      </c>
      <c r="L55" s="177">
        <f>SUM(I55:K55)</f>
        <v>127</v>
      </c>
      <c r="M55" s="216">
        <f>SEGA2013!S50</f>
        <v>37</v>
      </c>
      <c r="N55" s="217">
        <f>SEGA2013!T50</f>
        <v>29</v>
      </c>
      <c r="O55" s="217">
        <f>SEGA2013!U50</f>
        <v>31</v>
      </c>
      <c r="P55" s="177">
        <f>SUM(M55:O55)</f>
        <v>97</v>
      </c>
      <c r="Q55" s="203">
        <f>SEGA2013!Z114</f>
        <v>45</v>
      </c>
      <c r="R55" s="49">
        <f>SEGA2013!AA114</f>
        <v>49</v>
      </c>
      <c r="S55" s="49">
        <f>SEGA2013!AB114</f>
        <v>51</v>
      </c>
      <c r="T55" s="177">
        <f>SUM(Q55:S55)</f>
        <v>145</v>
      </c>
    </row>
    <row r="56" spans="1:20" x14ac:dyDescent="0.2">
      <c r="A56" s="178" t="s">
        <v>74</v>
      </c>
      <c r="B56" s="225" t="s">
        <v>55</v>
      </c>
      <c r="C56" s="199" t="str">
        <f>SEGA2013!B115</f>
        <v>MOULY</v>
      </c>
      <c r="D56" s="200" t="str">
        <f>SEGA2013!C115</f>
        <v>ROGER</v>
      </c>
      <c r="E56" s="203">
        <f>SEGA2013!F115</f>
        <v>37</v>
      </c>
      <c r="F56" s="49">
        <f>SEGA2013!G115</f>
        <v>41</v>
      </c>
      <c r="G56" s="49">
        <f>SEGA2013!H115</f>
        <v>30</v>
      </c>
      <c r="H56" s="179">
        <f t="shared" ref="H56:H63" si="20">SUM(E56:G56)</f>
        <v>108</v>
      </c>
      <c r="I56" s="203">
        <f>SEGA2013!L115</f>
        <v>31</v>
      </c>
      <c r="J56" s="49">
        <f>SEGA2013!M115</f>
        <v>39</v>
      </c>
      <c r="K56" s="49">
        <f>SEGA2013!N115</f>
        <v>40</v>
      </c>
      <c r="L56" s="179">
        <f t="shared" ref="L56:L63" si="21">SUM(I56:K56)</f>
        <v>110</v>
      </c>
      <c r="M56" s="203">
        <f>SEGA2013!S51</f>
        <v>35</v>
      </c>
      <c r="N56" s="49">
        <f>SEGA2013!T51</f>
        <v>37</v>
      </c>
      <c r="O56" s="49">
        <f>SEGA2013!U51</f>
        <v>35</v>
      </c>
      <c r="P56" s="179">
        <f t="shared" ref="P56:P63" si="22">SUM(M56:O56)</f>
        <v>107</v>
      </c>
      <c r="Q56" s="203">
        <f>SEGA2013!Z115</f>
        <v>41</v>
      </c>
      <c r="R56" s="49">
        <f>SEGA2013!AA115</f>
        <v>36</v>
      </c>
      <c r="S56" s="49">
        <f>SEGA2013!AB115</f>
        <v>40</v>
      </c>
      <c r="T56" s="179">
        <f>SUM(Q56:S56)</f>
        <v>117</v>
      </c>
    </row>
    <row r="57" spans="1:20" x14ac:dyDescent="0.2">
      <c r="A57" s="178" t="s">
        <v>74</v>
      </c>
      <c r="B57" s="225" t="s">
        <v>55</v>
      </c>
      <c r="C57" s="199" t="str">
        <f>SEGA2013!B116</f>
        <v>BASTARD</v>
      </c>
      <c r="D57" s="200" t="str">
        <f>SEGA2013!C116</f>
        <v>LOIC</v>
      </c>
      <c r="E57" s="203">
        <f>SEGA2013!F116</f>
        <v>49</v>
      </c>
      <c r="F57" s="49">
        <f>SEGA2013!G116</f>
        <v>43</v>
      </c>
      <c r="G57" s="49">
        <f>SEGA2013!H116</f>
        <v>56</v>
      </c>
      <c r="H57" s="179">
        <f t="shared" si="20"/>
        <v>148</v>
      </c>
      <c r="I57" s="203">
        <f>SEGA2013!L116</f>
        <v>47</v>
      </c>
      <c r="J57" s="49">
        <f>SEGA2013!M116</f>
        <v>45</v>
      </c>
      <c r="K57" s="49">
        <f>SEGA2013!N116</f>
        <v>46</v>
      </c>
      <c r="L57" s="179">
        <f t="shared" si="21"/>
        <v>138</v>
      </c>
      <c r="M57" s="203">
        <f>SEGA2013!S52</f>
        <v>0</v>
      </c>
      <c r="N57" s="49">
        <f>SEGA2013!T52</f>
        <v>0</v>
      </c>
      <c r="O57" s="49">
        <f>SEGA2013!U52</f>
        <v>0</v>
      </c>
      <c r="P57" s="179">
        <f t="shared" si="22"/>
        <v>0</v>
      </c>
      <c r="Q57" s="203">
        <f>SEGA2013!Z116</f>
        <v>53</v>
      </c>
      <c r="R57" s="49">
        <f>SEGA2013!AA116</f>
        <v>51</v>
      </c>
      <c r="S57" s="49">
        <f>SEGA2013!AB116</f>
        <v>49</v>
      </c>
      <c r="T57" s="179">
        <f t="shared" ref="T57:T63" si="23">SUM(Q57:S57)</f>
        <v>153</v>
      </c>
    </row>
    <row r="58" spans="1:20" x14ac:dyDescent="0.2">
      <c r="A58" s="178" t="s">
        <v>74</v>
      </c>
      <c r="B58" s="225" t="s">
        <v>55</v>
      </c>
      <c r="C58" s="199" t="str">
        <f>SEGA2013!B117</f>
        <v>CAZALS</v>
      </c>
      <c r="D58" s="200" t="str">
        <f>SEGA2013!C117</f>
        <v>PIERRE</v>
      </c>
      <c r="E58" s="203">
        <f>SEGA2013!F117</f>
        <v>42</v>
      </c>
      <c r="F58" s="49">
        <f>SEGA2013!G117</f>
        <v>40</v>
      </c>
      <c r="G58" s="49">
        <f>SEGA2013!H117</f>
        <v>46</v>
      </c>
      <c r="H58" s="179">
        <f t="shared" si="20"/>
        <v>128</v>
      </c>
      <c r="I58" s="203">
        <f>SEGA2013!L117</f>
        <v>42</v>
      </c>
      <c r="J58" s="49">
        <f>SEGA2013!M117</f>
        <v>47</v>
      </c>
      <c r="K58" s="49">
        <f>SEGA2013!N117</f>
        <v>43</v>
      </c>
      <c r="L58" s="179">
        <f t="shared" si="21"/>
        <v>132</v>
      </c>
      <c r="M58" s="203">
        <f>SEGA2013!S53</f>
        <v>0</v>
      </c>
      <c r="N58" s="49">
        <f>SEGA2013!T53</f>
        <v>0</v>
      </c>
      <c r="O58" s="49">
        <f>SEGA2013!U53</f>
        <v>0</v>
      </c>
      <c r="P58" s="179">
        <f t="shared" si="22"/>
        <v>0</v>
      </c>
      <c r="Q58" s="203">
        <f>SEGA2013!Z117</f>
        <v>49</v>
      </c>
      <c r="R58" s="49">
        <f>SEGA2013!AA117</f>
        <v>41</v>
      </c>
      <c r="S58" s="49">
        <f>SEGA2013!AB117</f>
        <v>47</v>
      </c>
      <c r="T58" s="179">
        <f t="shared" si="23"/>
        <v>137</v>
      </c>
    </row>
    <row r="59" spans="1:20" x14ac:dyDescent="0.2">
      <c r="A59" s="178" t="s">
        <v>74</v>
      </c>
      <c r="B59" s="225" t="s">
        <v>55</v>
      </c>
      <c r="C59" s="199">
        <f>SEGA2013!B119</f>
        <v>0</v>
      </c>
      <c r="D59" s="200">
        <f>SEGA2013!C119</f>
        <v>0</v>
      </c>
      <c r="E59" s="203">
        <f>SEGA2013!F118</f>
        <v>0</v>
      </c>
      <c r="F59" s="49">
        <f>SEGA2013!G118</f>
        <v>0</v>
      </c>
      <c r="G59" s="49">
        <f>SEGA2013!H118</f>
        <v>0</v>
      </c>
      <c r="H59" s="179">
        <f t="shared" si="20"/>
        <v>0</v>
      </c>
      <c r="I59" s="203">
        <f>SEGA2013!L118</f>
        <v>0</v>
      </c>
      <c r="J59" s="49">
        <f>SEGA2013!M118</f>
        <v>0</v>
      </c>
      <c r="K59" s="49">
        <f>SEGA2013!N118</f>
        <v>0</v>
      </c>
      <c r="L59" s="179">
        <f t="shared" si="21"/>
        <v>0</v>
      </c>
      <c r="M59" s="203">
        <f>SEGA2013!S54</f>
        <v>0</v>
      </c>
      <c r="N59" s="49">
        <f>SEGA2013!T54</f>
        <v>0</v>
      </c>
      <c r="O59" s="49">
        <f>SEGA2013!U54</f>
        <v>0</v>
      </c>
      <c r="P59" s="179">
        <f t="shared" si="22"/>
        <v>0</v>
      </c>
      <c r="Q59" s="203">
        <f>SEGA2013!Z118</f>
        <v>0</v>
      </c>
      <c r="R59" s="49">
        <f>SEGA2013!AA118</f>
        <v>0</v>
      </c>
      <c r="S59" s="49">
        <f>SEGA2013!AB118</f>
        <v>0</v>
      </c>
      <c r="T59" s="179">
        <f t="shared" si="23"/>
        <v>0</v>
      </c>
    </row>
    <row r="60" spans="1:20" x14ac:dyDescent="0.2">
      <c r="A60" s="178" t="s">
        <v>74</v>
      </c>
      <c r="B60" s="225" t="s">
        <v>55</v>
      </c>
      <c r="C60" s="199">
        <f>SEGA2013!B120</f>
        <v>0</v>
      </c>
      <c r="D60" s="200">
        <f>SEGA2013!C120</f>
        <v>0</v>
      </c>
      <c r="E60" s="203">
        <f>SEGA2013!F119</f>
        <v>0</v>
      </c>
      <c r="F60" s="49">
        <f>SEGA2013!G119</f>
        <v>0</v>
      </c>
      <c r="G60" s="49">
        <f>SEGA2013!H119</f>
        <v>0</v>
      </c>
      <c r="H60" s="179">
        <f t="shared" si="20"/>
        <v>0</v>
      </c>
      <c r="I60" s="203">
        <f>SEGA2013!L119</f>
        <v>0</v>
      </c>
      <c r="J60" s="49">
        <f>SEGA2013!M119</f>
        <v>0</v>
      </c>
      <c r="K60" s="49">
        <f>SEGA2013!N119</f>
        <v>0</v>
      </c>
      <c r="L60" s="179">
        <f t="shared" si="21"/>
        <v>0</v>
      </c>
      <c r="M60" s="203">
        <f>SEGA2013!S55</f>
        <v>147</v>
      </c>
      <c r="N60" s="49">
        <f>SEGA2013!T55</f>
        <v>146</v>
      </c>
      <c r="O60" s="49">
        <f>SEGA2013!U55</f>
        <v>137</v>
      </c>
      <c r="P60" s="179">
        <f t="shared" si="22"/>
        <v>430</v>
      </c>
      <c r="Q60" s="203">
        <f>SEGA2013!Z119</f>
        <v>0</v>
      </c>
      <c r="R60" s="49">
        <f>SEGA2013!AA119</f>
        <v>0</v>
      </c>
      <c r="S60" s="49">
        <f>SEGA2013!AB119</f>
        <v>0</v>
      </c>
      <c r="T60" s="179">
        <f t="shared" si="23"/>
        <v>0</v>
      </c>
    </row>
    <row r="61" spans="1:20" x14ac:dyDescent="0.2">
      <c r="A61" s="178" t="s">
        <v>74</v>
      </c>
      <c r="B61" s="225" t="s">
        <v>55</v>
      </c>
      <c r="C61" s="199">
        <f>SEGA2013!B121</f>
        <v>0</v>
      </c>
      <c r="D61" s="200">
        <f>SEGA2013!C121</f>
        <v>0</v>
      </c>
      <c r="E61" s="203">
        <f>SEGA2013!F120</f>
        <v>0</v>
      </c>
      <c r="F61" s="49">
        <f>SEGA2013!G120</f>
        <v>0</v>
      </c>
      <c r="G61" s="49">
        <f>SEGA2013!H120</f>
        <v>0</v>
      </c>
      <c r="H61" s="179">
        <f t="shared" si="20"/>
        <v>0</v>
      </c>
      <c r="I61" s="203">
        <f>SEGA2013!L120</f>
        <v>0</v>
      </c>
      <c r="J61" s="49">
        <f>SEGA2013!M120</f>
        <v>0</v>
      </c>
      <c r="K61" s="49">
        <f>SEGA2013!N120</f>
        <v>0</v>
      </c>
      <c r="L61" s="179">
        <f t="shared" si="21"/>
        <v>0</v>
      </c>
      <c r="M61" s="203">
        <f>SEGA2013!S56</f>
        <v>0</v>
      </c>
      <c r="N61" s="49">
        <f>SEGA2013!T56</f>
        <v>0</v>
      </c>
      <c r="O61" s="49">
        <f>SEGA2013!U56</f>
        <v>35.833333333333336</v>
      </c>
      <c r="P61" s="179">
        <f t="shared" si="22"/>
        <v>35.833333333333336</v>
      </c>
      <c r="Q61" s="203">
        <f>SEGA2013!Z120</f>
        <v>0</v>
      </c>
      <c r="R61" s="49">
        <f>SEGA2013!AA120</f>
        <v>0</v>
      </c>
      <c r="S61" s="49">
        <f>SEGA2013!AB120</f>
        <v>0</v>
      </c>
      <c r="T61" s="179">
        <f t="shared" si="23"/>
        <v>0</v>
      </c>
    </row>
    <row r="62" spans="1:20" x14ac:dyDescent="0.2">
      <c r="A62" s="178" t="s">
        <v>74</v>
      </c>
      <c r="B62" s="225" t="s">
        <v>55</v>
      </c>
      <c r="C62" s="199">
        <f>SEGA2013!B122</f>
        <v>0</v>
      </c>
      <c r="D62" s="200">
        <f>SEGA2013!C122</f>
        <v>0</v>
      </c>
      <c r="E62" s="203">
        <f>SEGA2013!F121</f>
        <v>0</v>
      </c>
      <c r="F62" s="49">
        <f>SEGA2013!G121</f>
        <v>0</v>
      </c>
      <c r="G62" s="49">
        <f>SEGA2013!H121</f>
        <v>0</v>
      </c>
      <c r="H62" s="179">
        <f t="shared" si="20"/>
        <v>0</v>
      </c>
      <c r="I62" s="203">
        <f>SEGA2013!L121</f>
        <v>0</v>
      </c>
      <c r="J62" s="49">
        <f>SEGA2013!M121</f>
        <v>0</v>
      </c>
      <c r="K62" s="49">
        <f>SEGA2013!N121</f>
        <v>0</v>
      </c>
      <c r="L62" s="179">
        <f t="shared" si="21"/>
        <v>0</v>
      </c>
      <c r="M62" s="203">
        <f>SEGA2013!S57</f>
        <v>0</v>
      </c>
      <c r="N62" s="49">
        <f>SEGA2013!T57</f>
        <v>0</v>
      </c>
      <c r="O62" s="49">
        <f>SEGA2013!U57</f>
        <v>0</v>
      </c>
      <c r="P62" s="179">
        <f t="shared" si="22"/>
        <v>0</v>
      </c>
      <c r="Q62" s="203">
        <f>SEGA2013!Z121</f>
        <v>0</v>
      </c>
      <c r="R62" s="49">
        <f>SEGA2013!AA121</f>
        <v>0</v>
      </c>
      <c r="S62" s="49">
        <f>SEGA2013!AB121</f>
        <v>0</v>
      </c>
      <c r="T62" s="179">
        <f t="shared" si="23"/>
        <v>0</v>
      </c>
    </row>
    <row r="63" spans="1:20" ht="13.5" thickBot="1" x14ac:dyDescent="0.25">
      <c r="A63" s="180" t="s">
        <v>74</v>
      </c>
      <c r="B63" s="226" t="s">
        <v>55</v>
      </c>
      <c r="C63" s="199">
        <f>SEGA2013!B123</f>
        <v>0</v>
      </c>
      <c r="D63" s="200">
        <f>SEGA2013!C123</f>
        <v>0</v>
      </c>
      <c r="E63" s="218">
        <f>SEGA2013!F122</f>
        <v>0</v>
      </c>
      <c r="F63" s="219">
        <f>SEGA2013!G122</f>
        <v>0</v>
      </c>
      <c r="G63" s="219">
        <f>SEGA2013!H122</f>
        <v>0</v>
      </c>
      <c r="H63" s="182">
        <f t="shared" si="20"/>
        <v>0</v>
      </c>
      <c r="I63" s="218">
        <f>SEGA2013!L122</f>
        <v>0</v>
      </c>
      <c r="J63" s="219">
        <f>SEGA2013!M122</f>
        <v>0</v>
      </c>
      <c r="K63" s="219">
        <f>SEGA2013!N122</f>
        <v>0</v>
      </c>
      <c r="L63" s="182">
        <f t="shared" si="21"/>
        <v>0</v>
      </c>
      <c r="M63" s="218">
        <f>SEGA2013!S58</f>
        <v>0</v>
      </c>
      <c r="N63" s="219">
        <f>SEGA2013!T58</f>
        <v>0</v>
      </c>
      <c r="O63" s="219" t="str">
        <f>SEGA2013!U58</f>
        <v xml:space="preserve"> </v>
      </c>
      <c r="P63" s="182">
        <f t="shared" si="22"/>
        <v>0</v>
      </c>
      <c r="Q63" s="203">
        <f>SEGA2013!Z122</f>
        <v>0</v>
      </c>
      <c r="R63" s="49">
        <f>SEGA2013!AA122</f>
        <v>0</v>
      </c>
      <c r="S63" s="49">
        <f>SEGA2013!AB122</f>
        <v>0</v>
      </c>
      <c r="T63" s="179">
        <f t="shared" si="23"/>
        <v>0</v>
      </c>
    </row>
    <row r="64" spans="1:20" x14ac:dyDescent="0.2">
      <c r="A64" s="176" t="s">
        <v>74</v>
      </c>
      <c r="B64" s="211" t="s">
        <v>54</v>
      </c>
      <c r="C64" s="214" t="str">
        <f>+SEGA2013!B133</f>
        <v>BOULOC</v>
      </c>
      <c r="D64" s="215" t="str">
        <f>+SEGA2013!C133</f>
        <v>EVELYNE</v>
      </c>
      <c r="E64" s="216">
        <f>+SEGA2013!F133</f>
        <v>37</v>
      </c>
      <c r="F64" s="217">
        <f>+SEGA2013!G133</f>
        <v>44</v>
      </c>
      <c r="G64" s="217">
        <f>+SEGA2013!H133</f>
        <v>44</v>
      </c>
      <c r="H64" s="177">
        <f>SUM(E64:G64)</f>
        <v>125</v>
      </c>
      <c r="I64" s="216">
        <f>SEGA2013!L133</f>
        <v>30</v>
      </c>
      <c r="J64" s="217">
        <f>SEGA2013!M133</f>
        <v>44</v>
      </c>
      <c r="K64" s="217">
        <f>SEGA2013!N133</f>
        <v>40</v>
      </c>
      <c r="L64" s="177">
        <f>SUM(I64:K64)</f>
        <v>114</v>
      </c>
      <c r="M64" s="216">
        <f>SEGA2013!S133</f>
        <v>35</v>
      </c>
      <c r="N64" s="217">
        <f>SEGA2013!T133</f>
        <v>41</v>
      </c>
      <c r="O64" s="217">
        <f>SEGA2013!U133</f>
        <v>39</v>
      </c>
      <c r="P64" s="177">
        <f>SUM(M64:O64)</f>
        <v>115</v>
      </c>
      <c r="Q64" s="216">
        <f>SEGA2013!Z133</f>
        <v>34</v>
      </c>
      <c r="R64" s="217">
        <f>SEGA2013!AA133</f>
        <v>37</v>
      </c>
      <c r="S64" s="217">
        <f>SEGA2013!AB133</f>
        <v>39</v>
      </c>
      <c r="T64" s="177">
        <f>SUM(Q64:S64)</f>
        <v>110</v>
      </c>
    </row>
    <row r="65" spans="1:20" x14ac:dyDescent="0.2">
      <c r="A65" s="178" t="s">
        <v>74</v>
      </c>
      <c r="B65" s="196" t="s">
        <v>54</v>
      </c>
      <c r="C65" s="199" t="str">
        <f>+SEGA2013!B134</f>
        <v>BERNAD</v>
      </c>
      <c r="D65" s="200" t="str">
        <f>+SEGA2013!C134</f>
        <v>DAVID</v>
      </c>
      <c r="E65" s="203">
        <f>+SEGA2013!F134</f>
        <v>42</v>
      </c>
      <c r="F65" s="49">
        <f>+SEGA2013!G134</f>
        <v>39</v>
      </c>
      <c r="G65" s="49">
        <f>+SEGA2013!H134</f>
        <v>44</v>
      </c>
      <c r="H65" s="179">
        <f t="shared" ref="H65:H72" si="24">SUM(E65:G65)</f>
        <v>125</v>
      </c>
      <c r="I65" s="203">
        <f>SEGA2013!L134</f>
        <v>0</v>
      </c>
      <c r="J65" s="49">
        <f>SEGA2013!M134</f>
        <v>0</v>
      </c>
      <c r="K65" s="49">
        <f>SEGA2013!N134</f>
        <v>0</v>
      </c>
      <c r="L65" s="179">
        <f t="shared" ref="L65:L72" si="25">SUM(I65:K65)</f>
        <v>0</v>
      </c>
      <c r="M65" s="203">
        <f>SEGA2013!S134</f>
        <v>36</v>
      </c>
      <c r="N65" s="49">
        <f>SEGA2013!T134</f>
        <v>36</v>
      </c>
      <c r="O65" s="49">
        <f>SEGA2013!U134</f>
        <v>40</v>
      </c>
      <c r="P65" s="179">
        <f t="shared" ref="P65:P72" si="26">SUM(M65:O65)</f>
        <v>112</v>
      </c>
      <c r="Q65" s="203">
        <f>SEGA2013!Z134</f>
        <v>43</v>
      </c>
      <c r="R65" s="49">
        <f>SEGA2013!AA134</f>
        <v>50</v>
      </c>
      <c r="S65" s="49">
        <f>SEGA2013!AB134</f>
        <v>34</v>
      </c>
      <c r="T65" s="179">
        <f t="shared" ref="T65:T72" si="27">SUM(Q65:S65)</f>
        <v>127</v>
      </c>
    </row>
    <row r="66" spans="1:20" x14ac:dyDescent="0.2">
      <c r="A66" s="178" t="s">
        <v>74</v>
      </c>
      <c r="B66" s="196" t="s">
        <v>54</v>
      </c>
      <c r="C66" s="199" t="str">
        <f>+SEGA2013!B135</f>
        <v>LORIOT</v>
      </c>
      <c r="D66" s="200" t="str">
        <f>+SEGA2013!C135</f>
        <v>FREDERIC</v>
      </c>
      <c r="E66" s="203">
        <f>+SEGA2013!F135</f>
        <v>49</v>
      </c>
      <c r="F66" s="49">
        <f>+SEGA2013!G135</f>
        <v>57</v>
      </c>
      <c r="G66" s="49">
        <f>+SEGA2013!H135</f>
        <v>48</v>
      </c>
      <c r="H66" s="179">
        <f t="shared" si="24"/>
        <v>154</v>
      </c>
      <c r="I66" s="203">
        <f>SEGA2013!L135</f>
        <v>40</v>
      </c>
      <c r="J66" s="49">
        <f>SEGA2013!M135</f>
        <v>39</v>
      </c>
      <c r="K66" s="49">
        <f>SEGA2013!N135</f>
        <v>49</v>
      </c>
      <c r="L66" s="179">
        <f t="shared" si="25"/>
        <v>128</v>
      </c>
      <c r="M66" s="203">
        <f>SEGA2013!S135</f>
        <v>0</v>
      </c>
      <c r="N66" s="49">
        <f>SEGA2013!T135</f>
        <v>0</v>
      </c>
      <c r="O66" s="49">
        <f>SEGA2013!U135</f>
        <v>0</v>
      </c>
      <c r="P66" s="179">
        <f t="shared" si="26"/>
        <v>0</v>
      </c>
      <c r="Q66" s="203">
        <f>SEGA2013!Z135</f>
        <v>0</v>
      </c>
      <c r="R66" s="49">
        <f>SEGA2013!AA135</f>
        <v>0</v>
      </c>
      <c r="S66" s="49">
        <f>SEGA2013!AB135</f>
        <v>0</v>
      </c>
      <c r="T66" s="179">
        <f t="shared" si="27"/>
        <v>0</v>
      </c>
    </row>
    <row r="67" spans="1:20" x14ac:dyDescent="0.2">
      <c r="A67" s="178" t="s">
        <v>74</v>
      </c>
      <c r="B67" s="196" t="s">
        <v>54</v>
      </c>
      <c r="C67" s="199" t="str">
        <f>+SEGA2013!B136</f>
        <v>BERNAD</v>
      </c>
      <c r="D67" s="200" t="str">
        <f>+SEGA2013!C136</f>
        <v>FABIEN</v>
      </c>
      <c r="E67" s="203">
        <f>+SEGA2013!F136</f>
        <v>48</v>
      </c>
      <c r="F67" s="49">
        <f>+SEGA2013!G136</f>
        <v>38</v>
      </c>
      <c r="G67" s="49">
        <f>+SEGA2013!H136</f>
        <v>37</v>
      </c>
      <c r="H67" s="179">
        <f t="shared" si="24"/>
        <v>123</v>
      </c>
      <c r="I67" s="203">
        <f>SEGA2013!L136</f>
        <v>49</v>
      </c>
      <c r="J67" s="49">
        <f>SEGA2013!M136</f>
        <v>47</v>
      </c>
      <c r="K67" s="49">
        <f>SEGA2013!N136</f>
        <v>54</v>
      </c>
      <c r="L67" s="179">
        <f t="shared" si="25"/>
        <v>150</v>
      </c>
      <c r="M67" s="203">
        <f>SEGA2013!S136</f>
        <v>43</v>
      </c>
      <c r="N67" s="49">
        <f>SEGA2013!T136</f>
        <v>46</v>
      </c>
      <c r="O67" s="49">
        <f>SEGA2013!U136</f>
        <v>39</v>
      </c>
      <c r="P67" s="179">
        <f t="shared" si="26"/>
        <v>128</v>
      </c>
      <c r="Q67" s="203">
        <f>SEGA2013!Z136</f>
        <v>48</v>
      </c>
      <c r="R67" s="49">
        <f>SEGA2013!AA136</f>
        <v>47</v>
      </c>
      <c r="S67" s="49">
        <f>SEGA2013!AB136</f>
        <v>51</v>
      </c>
      <c r="T67" s="179">
        <f t="shared" si="27"/>
        <v>146</v>
      </c>
    </row>
    <row r="68" spans="1:20" x14ac:dyDescent="0.2">
      <c r="A68" s="178" t="s">
        <v>74</v>
      </c>
      <c r="B68" s="196" t="s">
        <v>54</v>
      </c>
      <c r="C68" s="199" t="str">
        <f>+SEGA2013!B137</f>
        <v>GAYRAUD</v>
      </c>
      <c r="D68" s="200" t="str">
        <f>+SEGA2013!C137</f>
        <v>ALEXIS</v>
      </c>
      <c r="E68" s="203">
        <f>+SEGA2013!F137</f>
        <v>0</v>
      </c>
      <c r="F68" s="49">
        <f>+SEGA2013!G137</f>
        <v>0</v>
      </c>
      <c r="G68" s="49">
        <f>+SEGA2013!H137</f>
        <v>0</v>
      </c>
      <c r="H68" s="179">
        <f t="shared" si="24"/>
        <v>0</v>
      </c>
      <c r="I68" s="203">
        <f>SEGA2013!L137</f>
        <v>43</v>
      </c>
      <c r="J68" s="49">
        <f>SEGA2013!M137</f>
        <v>41</v>
      </c>
      <c r="K68" s="49">
        <f>SEGA2013!N137</f>
        <v>39</v>
      </c>
      <c r="L68" s="179">
        <f t="shared" si="25"/>
        <v>123</v>
      </c>
      <c r="M68" s="203">
        <f>SEGA2013!S137</f>
        <v>0</v>
      </c>
      <c r="N68" s="49">
        <f>SEGA2013!T137</f>
        <v>0</v>
      </c>
      <c r="O68" s="49">
        <f>SEGA2013!U137</f>
        <v>0</v>
      </c>
      <c r="P68" s="179">
        <f t="shared" si="26"/>
        <v>0</v>
      </c>
      <c r="Q68" s="203">
        <f>SEGA2013!Z137</f>
        <v>0</v>
      </c>
      <c r="R68" s="49">
        <f>SEGA2013!AA137</f>
        <v>0</v>
      </c>
      <c r="S68" s="49">
        <f>SEGA2013!AB137</f>
        <v>0</v>
      </c>
      <c r="T68" s="179">
        <f t="shared" si="27"/>
        <v>0</v>
      </c>
    </row>
    <row r="69" spans="1:20" x14ac:dyDescent="0.2">
      <c r="A69" s="178" t="s">
        <v>74</v>
      </c>
      <c r="B69" s="196" t="s">
        <v>54</v>
      </c>
      <c r="C69" s="199" t="str">
        <f>+SEGA2013!B138</f>
        <v>BERNAD</v>
      </c>
      <c r="D69" s="200" t="str">
        <f>+SEGA2013!C138</f>
        <v>KARINE</v>
      </c>
      <c r="E69" s="203">
        <f>+SEGA2013!F138</f>
        <v>0</v>
      </c>
      <c r="F69" s="49">
        <f>+SEGA2013!G138</f>
        <v>0</v>
      </c>
      <c r="G69" s="49">
        <f>+SEGA2013!H138</f>
        <v>0</v>
      </c>
      <c r="H69" s="179">
        <f t="shared" si="24"/>
        <v>0</v>
      </c>
      <c r="I69" s="203">
        <f>SEGA2013!L138</f>
        <v>0</v>
      </c>
      <c r="J69" s="49">
        <f>SEGA2013!M138</f>
        <v>0</v>
      </c>
      <c r="K69" s="49">
        <f>SEGA2013!N138</f>
        <v>0</v>
      </c>
      <c r="L69" s="179">
        <f t="shared" si="25"/>
        <v>0</v>
      </c>
      <c r="M69" s="203">
        <f>SEGA2013!S138</f>
        <v>37</v>
      </c>
      <c r="N69" s="49">
        <f>SEGA2013!T138</f>
        <v>44</v>
      </c>
      <c r="O69" s="49">
        <f>SEGA2013!U138</f>
        <v>43</v>
      </c>
      <c r="P69" s="179">
        <f t="shared" si="26"/>
        <v>124</v>
      </c>
      <c r="Q69" s="203">
        <f>SEGA2013!Z138</f>
        <v>45</v>
      </c>
      <c r="R69" s="49">
        <f>SEGA2013!AA138</f>
        <v>44</v>
      </c>
      <c r="S69" s="49">
        <f>SEGA2013!AB138</f>
        <v>34</v>
      </c>
      <c r="T69" s="179">
        <f t="shared" si="27"/>
        <v>123</v>
      </c>
    </row>
    <row r="70" spans="1:20" x14ac:dyDescent="0.2">
      <c r="A70" s="178" t="s">
        <v>74</v>
      </c>
      <c r="B70" s="196" t="s">
        <v>54</v>
      </c>
      <c r="C70" s="199">
        <f>+SEGA2013!B139</f>
        <v>0</v>
      </c>
      <c r="D70" s="200">
        <f>+SEGA2013!C139</f>
        <v>0</v>
      </c>
      <c r="E70" s="203">
        <f>+SEGA2013!F139</f>
        <v>0</v>
      </c>
      <c r="F70" s="49">
        <f>+SEGA2013!G139</f>
        <v>0</v>
      </c>
      <c r="G70" s="49">
        <f>+SEGA2013!H139</f>
        <v>0</v>
      </c>
      <c r="H70" s="179">
        <f t="shared" si="24"/>
        <v>0</v>
      </c>
      <c r="I70" s="203">
        <f>SEGA2013!L139</f>
        <v>0</v>
      </c>
      <c r="J70" s="49">
        <f>SEGA2013!M139</f>
        <v>0</v>
      </c>
      <c r="K70" s="49">
        <f>SEGA2013!N139</f>
        <v>0</v>
      </c>
      <c r="L70" s="179">
        <f t="shared" si="25"/>
        <v>0</v>
      </c>
      <c r="M70" s="203">
        <f>SEGA2013!S139</f>
        <v>0</v>
      </c>
      <c r="N70" s="49">
        <f>SEGA2013!T139</f>
        <v>0</v>
      </c>
      <c r="O70" s="49">
        <f>SEGA2013!U139</f>
        <v>0</v>
      </c>
      <c r="P70" s="179">
        <f t="shared" si="26"/>
        <v>0</v>
      </c>
      <c r="Q70" s="203">
        <f>SEGA2013!Z139</f>
        <v>0</v>
      </c>
      <c r="R70" s="49">
        <f>SEGA2013!AA139</f>
        <v>0</v>
      </c>
      <c r="S70" s="49">
        <f>SEGA2013!AB139</f>
        <v>0</v>
      </c>
      <c r="T70" s="179">
        <f t="shared" si="27"/>
        <v>0</v>
      </c>
    </row>
    <row r="71" spans="1:20" x14ac:dyDescent="0.2">
      <c r="A71" s="178" t="s">
        <v>74</v>
      </c>
      <c r="B71" s="196" t="s">
        <v>54</v>
      </c>
      <c r="C71" s="199">
        <f>+SEGA2013!B140</f>
        <v>0</v>
      </c>
      <c r="D71" s="200">
        <f>+SEGA2013!C140</f>
        <v>0</v>
      </c>
      <c r="E71" s="203">
        <f>+SEGA2013!F140</f>
        <v>0</v>
      </c>
      <c r="F71" s="49">
        <f>+SEGA2013!G140</f>
        <v>0</v>
      </c>
      <c r="G71" s="49">
        <f>+SEGA2013!H140</f>
        <v>0</v>
      </c>
      <c r="H71" s="179">
        <f t="shared" si="24"/>
        <v>0</v>
      </c>
      <c r="I71" s="203">
        <f>SEGA2013!L140</f>
        <v>0</v>
      </c>
      <c r="J71" s="49">
        <f>SEGA2013!M140</f>
        <v>0</v>
      </c>
      <c r="K71" s="49">
        <f>SEGA2013!N140</f>
        <v>0</v>
      </c>
      <c r="L71" s="179">
        <f t="shared" si="25"/>
        <v>0</v>
      </c>
      <c r="M71" s="203">
        <f>SEGA2013!S140</f>
        <v>0</v>
      </c>
      <c r="N71" s="49">
        <f>SEGA2013!T140</f>
        <v>0</v>
      </c>
      <c r="O71" s="49">
        <f>SEGA2013!U140</f>
        <v>0</v>
      </c>
      <c r="P71" s="179">
        <f t="shared" si="26"/>
        <v>0</v>
      </c>
      <c r="Q71" s="203">
        <f>SEGA2013!Z140</f>
        <v>0</v>
      </c>
      <c r="R71" s="49">
        <f>SEGA2013!AA140</f>
        <v>0</v>
      </c>
      <c r="S71" s="49">
        <f>SEGA2013!AB140</f>
        <v>0</v>
      </c>
      <c r="T71" s="179">
        <f t="shared" si="27"/>
        <v>0</v>
      </c>
    </row>
    <row r="72" spans="1:20" ht="13.5" thickBot="1" x14ac:dyDescent="0.25">
      <c r="A72" s="180" t="s">
        <v>74</v>
      </c>
      <c r="B72" s="196" t="s">
        <v>54</v>
      </c>
      <c r="C72" s="201">
        <f>+SEGA2013!B141</f>
        <v>0</v>
      </c>
      <c r="D72" s="202">
        <f>+SEGA2013!C141</f>
        <v>0</v>
      </c>
      <c r="E72" s="218">
        <f>+SEGA2013!F141</f>
        <v>0</v>
      </c>
      <c r="F72" s="219">
        <f>+SEGA2013!G141</f>
        <v>0</v>
      </c>
      <c r="G72" s="219">
        <f>+SEGA2013!H141</f>
        <v>0</v>
      </c>
      <c r="H72" s="182">
        <f t="shared" si="24"/>
        <v>0</v>
      </c>
      <c r="I72" s="218">
        <f>SEGA2013!L141</f>
        <v>0</v>
      </c>
      <c r="J72" s="219">
        <f>SEGA2013!M141</f>
        <v>0</v>
      </c>
      <c r="K72" s="219">
        <f>SEGA2013!N141</f>
        <v>0</v>
      </c>
      <c r="L72" s="182">
        <f t="shared" si="25"/>
        <v>0</v>
      </c>
      <c r="M72" s="218">
        <f>SEGA2013!S141</f>
        <v>0</v>
      </c>
      <c r="N72" s="219">
        <f>SEGA2013!T141</f>
        <v>0</v>
      </c>
      <c r="O72" s="219">
        <f>SEGA2013!U141</f>
        <v>0</v>
      </c>
      <c r="P72" s="182">
        <f t="shared" si="26"/>
        <v>0</v>
      </c>
      <c r="Q72" s="218">
        <f>SEGA2013!Z141</f>
        <v>0</v>
      </c>
      <c r="R72" s="219">
        <f>SEGA2013!AA141</f>
        <v>0</v>
      </c>
      <c r="S72" s="219">
        <f>SEGA2013!AB141</f>
        <v>0</v>
      </c>
      <c r="T72" s="182">
        <f t="shared" si="27"/>
        <v>0</v>
      </c>
    </row>
    <row r="73" spans="1:20" ht="12" customHeight="1" x14ac:dyDescent="0.2">
      <c r="A73" s="176" t="s">
        <v>77</v>
      </c>
      <c r="B73" s="224" t="s">
        <v>83</v>
      </c>
      <c r="C73" s="214" t="str">
        <f>SEGA2013!B152</f>
        <v>BOUISSOU</v>
      </c>
      <c r="D73" s="215" t="str">
        <f>SEGA2013!C152</f>
        <v>JEAN-MARIE</v>
      </c>
      <c r="E73" s="216">
        <f>SEGA2013!F152</f>
        <v>49</v>
      </c>
      <c r="F73" s="217">
        <f>SEGA2013!G152</f>
        <v>41</v>
      </c>
      <c r="G73" s="217">
        <f>SEGA2013!H152</f>
        <v>53</v>
      </c>
      <c r="H73" s="177">
        <f>SUM(E73:G73)</f>
        <v>143</v>
      </c>
      <c r="I73" s="216">
        <f>SEGA2013!L152</f>
        <v>43</v>
      </c>
      <c r="J73" s="217">
        <f>SEGA2013!M152</f>
        <v>40</v>
      </c>
      <c r="K73" s="217">
        <f>SEGA2013!N152</f>
        <v>47</v>
      </c>
      <c r="L73" s="177">
        <f>SUM(I73:K73)</f>
        <v>130</v>
      </c>
      <c r="M73" s="176">
        <f>SEGA2013!S152</f>
        <v>48</v>
      </c>
      <c r="N73" s="183">
        <f>SEGA2013!T152</f>
        <v>51</v>
      </c>
      <c r="O73" s="183">
        <f>SEGA2013!U152</f>
        <v>41</v>
      </c>
      <c r="P73" s="177">
        <f>SUM(M73:O73)</f>
        <v>140</v>
      </c>
      <c r="Q73" s="210">
        <f>SEGA2013!Z152</f>
        <v>38</v>
      </c>
      <c r="R73" s="261">
        <f>SEGA2013!AA152</f>
        <v>41</v>
      </c>
      <c r="S73" s="261">
        <f>SEGA2013!AB152</f>
        <v>35</v>
      </c>
      <c r="T73" s="260">
        <f>SUM(Q73:S73)</f>
        <v>114</v>
      </c>
    </row>
    <row r="74" spans="1:20" ht="12" customHeight="1" x14ac:dyDescent="0.2">
      <c r="A74" s="178" t="s">
        <v>77</v>
      </c>
      <c r="B74" s="225" t="s">
        <v>83</v>
      </c>
      <c r="C74" s="199" t="str">
        <f>SEGA2013!B153</f>
        <v>BRUN</v>
      </c>
      <c r="D74" s="200" t="str">
        <f>SEGA2013!C153</f>
        <v>XAVIER</v>
      </c>
      <c r="E74" s="203">
        <f>SEGA2013!F153</f>
        <v>45</v>
      </c>
      <c r="F74" s="49">
        <f>SEGA2013!G153</f>
        <v>40</v>
      </c>
      <c r="G74" s="49">
        <f>SEGA2013!H153</f>
        <v>35</v>
      </c>
      <c r="H74" s="179">
        <f t="shared" ref="H74:H81" si="28">SUM(E74:G74)</f>
        <v>120</v>
      </c>
      <c r="I74" s="203">
        <f>SEGA2013!L153</f>
        <v>30</v>
      </c>
      <c r="J74" s="49">
        <f>SEGA2013!M153</f>
        <v>35</v>
      </c>
      <c r="K74" s="49">
        <f>SEGA2013!N153</f>
        <v>33</v>
      </c>
      <c r="L74" s="179">
        <f t="shared" ref="L74:L81" si="29">SUM(I74:K74)</f>
        <v>98</v>
      </c>
      <c r="M74" s="178">
        <f>SEGA2013!S153</f>
        <v>35</v>
      </c>
      <c r="N74" s="155">
        <f>SEGA2013!T153</f>
        <v>41</v>
      </c>
      <c r="O74" s="155">
        <f>SEGA2013!U153</f>
        <v>36</v>
      </c>
      <c r="P74" s="179">
        <f t="shared" ref="P74:P81" si="30">SUM(M74:O74)</f>
        <v>112</v>
      </c>
      <c r="Q74" s="178">
        <f>SEGA2013!Z153</f>
        <v>30</v>
      </c>
      <c r="R74" s="155">
        <f>SEGA2013!AA153</f>
        <v>42</v>
      </c>
      <c r="S74" s="155">
        <f>SEGA2013!AB153</f>
        <v>47</v>
      </c>
      <c r="T74" s="179">
        <f t="shared" ref="T74:T81" si="31">SUM(Q74:S74)</f>
        <v>119</v>
      </c>
    </row>
    <row r="75" spans="1:20" ht="12" customHeight="1" x14ac:dyDescent="0.2">
      <c r="A75" s="178" t="s">
        <v>77</v>
      </c>
      <c r="B75" s="225" t="s">
        <v>83</v>
      </c>
      <c r="C75" s="199" t="str">
        <f>SEGA2013!B154</f>
        <v>LAUZELY</v>
      </c>
      <c r="D75" s="200" t="str">
        <f>SEGA2013!C154</f>
        <v>PATRICE</v>
      </c>
      <c r="E75" s="203">
        <f>SEGA2013!F154</f>
        <v>28</v>
      </c>
      <c r="F75" s="49">
        <f>SEGA2013!G154</f>
        <v>34</v>
      </c>
      <c r="G75" s="49">
        <f>SEGA2013!H154</f>
        <v>34</v>
      </c>
      <c r="H75" s="179">
        <f t="shared" si="28"/>
        <v>96</v>
      </c>
      <c r="I75" s="203">
        <f>SEGA2013!L154</f>
        <v>30</v>
      </c>
      <c r="J75" s="49">
        <f>SEGA2013!M154</f>
        <v>40</v>
      </c>
      <c r="K75" s="49">
        <f>SEGA2013!N154</f>
        <v>37</v>
      </c>
      <c r="L75" s="179">
        <f t="shared" si="29"/>
        <v>107</v>
      </c>
      <c r="M75" s="178">
        <f>SEGA2013!S154</f>
        <v>36</v>
      </c>
      <c r="N75" s="155">
        <f>SEGA2013!T154</f>
        <v>31</v>
      </c>
      <c r="O75" s="155">
        <f>SEGA2013!U154</f>
        <v>25</v>
      </c>
      <c r="P75" s="179">
        <f t="shared" si="30"/>
        <v>92</v>
      </c>
      <c r="Q75" s="178">
        <f>SEGA2013!Z154</f>
        <v>31</v>
      </c>
      <c r="R75" s="155">
        <f>SEGA2013!AA154</f>
        <v>40</v>
      </c>
      <c r="S75" s="155">
        <f>SEGA2013!AB154</f>
        <v>24</v>
      </c>
      <c r="T75" s="179">
        <f t="shared" si="31"/>
        <v>95</v>
      </c>
    </row>
    <row r="76" spans="1:20" ht="12" customHeight="1" x14ac:dyDescent="0.2">
      <c r="A76" s="178" t="s">
        <v>77</v>
      </c>
      <c r="B76" s="225" t="s">
        <v>83</v>
      </c>
      <c r="C76" s="199" t="str">
        <f>SEGA2013!B155</f>
        <v>ROUSSEL</v>
      </c>
      <c r="D76" s="200" t="str">
        <f>SEGA2013!C155</f>
        <v>GREGORY</v>
      </c>
      <c r="E76" s="203">
        <f>SEGA2013!F155</f>
        <v>27</v>
      </c>
      <c r="F76" s="49">
        <f>SEGA2013!G155</f>
        <v>31</v>
      </c>
      <c r="G76" s="49">
        <f>SEGA2013!H155</f>
        <v>43</v>
      </c>
      <c r="H76" s="179">
        <f t="shared" si="28"/>
        <v>101</v>
      </c>
      <c r="I76" s="203">
        <f>SEGA2013!L155</f>
        <v>36</v>
      </c>
      <c r="J76" s="49">
        <f>SEGA2013!M155</f>
        <v>43</v>
      </c>
      <c r="K76" s="49">
        <f>SEGA2013!N155</f>
        <v>40</v>
      </c>
      <c r="L76" s="179">
        <f t="shared" si="29"/>
        <v>119</v>
      </c>
      <c r="M76" s="178">
        <f>SEGA2013!S155</f>
        <v>37</v>
      </c>
      <c r="N76" s="155">
        <f>SEGA2013!T155</f>
        <v>29</v>
      </c>
      <c r="O76" s="155">
        <f>SEGA2013!U155</f>
        <v>46</v>
      </c>
      <c r="P76" s="179">
        <f t="shared" si="30"/>
        <v>112</v>
      </c>
      <c r="Q76" s="178">
        <f>SEGA2013!Z155</f>
        <v>33</v>
      </c>
      <c r="R76" s="155">
        <f>SEGA2013!AA155</f>
        <v>18</v>
      </c>
      <c r="S76" s="155">
        <f>SEGA2013!AB155</f>
        <v>43</v>
      </c>
      <c r="T76" s="179">
        <f t="shared" si="31"/>
        <v>94</v>
      </c>
    </row>
    <row r="77" spans="1:20" ht="12" customHeight="1" x14ac:dyDescent="0.2">
      <c r="A77" s="178" t="s">
        <v>77</v>
      </c>
      <c r="B77" s="225" t="s">
        <v>83</v>
      </c>
      <c r="C77" s="199">
        <f>SEGA2013!B156</f>
        <v>0</v>
      </c>
      <c r="D77" s="200">
        <f>SEGA2013!C156</f>
        <v>0</v>
      </c>
      <c r="E77" s="203">
        <f>SEGA2013!F156</f>
        <v>0</v>
      </c>
      <c r="F77" s="49">
        <f>SEGA2013!G156</f>
        <v>0</v>
      </c>
      <c r="G77" s="49">
        <f>SEGA2013!H156</f>
        <v>0</v>
      </c>
      <c r="H77" s="179">
        <f t="shared" si="28"/>
        <v>0</v>
      </c>
      <c r="I77" s="203">
        <f>SEGA2013!L156</f>
        <v>0</v>
      </c>
      <c r="J77" s="49">
        <f>SEGA2013!M156</f>
        <v>0</v>
      </c>
      <c r="K77" s="49">
        <f>SEGA2013!N156</f>
        <v>0</v>
      </c>
      <c r="L77" s="179">
        <f t="shared" si="29"/>
        <v>0</v>
      </c>
      <c r="M77" s="178">
        <f>SEGA2013!S156</f>
        <v>0</v>
      </c>
      <c r="N77" s="155">
        <f>SEGA2013!T156</f>
        <v>0</v>
      </c>
      <c r="O77" s="155">
        <f>SEGA2013!U156</f>
        <v>0</v>
      </c>
      <c r="P77" s="179">
        <f t="shared" si="30"/>
        <v>0</v>
      </c>
      <c r="Q77" s="178">
        <f>SEGA2013!Z156</f>
        <v>0</v>
      </c>
      <c r="R77" s="155">
        <f>SEGA2013!AA156</f>
        <v>0</v>
      </c>
      <c r="S77" s="155">
        <f>SEGA2013!AB156</f>
        <v>0</v>
      </c>
      <c r="T77" s="179">
        <f t="shared" si="31"/>
        <v>0</v>
      </c>
    </row>
    <row r="78" spans="1:20" ht="12" customHeight="1" x14ac:dyDescent="0.2">
      <c r="A78" s="178" t="s">
        <v>77</v>
      </c>
      <c r="B78" s="225" t="s">
        <v>83</v>
      </c>
      <c r="C78" s="199">
        <f>SEGA2013!B157</f>
        <v>0</v>
      </c>
      <c r="D78" s="200">
        <f>SEGA2013!C157</f>
        <v>0</v>
      </c>
      <c r="E78" s="203">
        <f>SEGA2013!F157</f>
        <v>0</v>
      </c>
      <c r="F78" s="49">
        <f>SEGA2013!G157</f>
        <v>0</v>
      </c>
      <c r="G78" s="49">
        <f>SEGA2013!H157</f>
        <v>0</v>
      </c>
      <c r="H78" s="179">
        <f t="shared" si="28"/>
        <v>0</v>
      </c>
      <c r="I78" s="203">
        <f>SEGA2013!L157</f>
        <v>0</v>
      </c>
      <c r="J78" s="49">
        <f>SEGA2013!M157</f>
        <v>0</v>
      </c>
      <c r="K78" s="49">
        <f>SEGA2013!N157</f>
        <v>0</v>
      </c>
      <c r="L78" s="179">
        <f t="shared" si="29"/>
        <v>0</v>
      </c>
      <c r="M78" s="178">
        <f>SEGA2013!S157</f>
        <v>0</v>
      </c>
      <c r="N78" s="155">
        <f>SEGA2013!T157</f>
        <v>0</v>
      </c>
      <c r="O78" s="155">
        <f>SEGA2013!U157</f>
        <v>0</v>
      </c>
      <c r="P78" s="179">
        <f t="shared" si="30"/>
        <v>0</v>
      </c>
      <c r="Q78" s="178">
        <f>SEGA2013!Z157</f>
        <v>0</v>
      </c>
      <c r="R78" s="155">
        <f>SEGA2013!AA157</f>
        <v>0</v>
      </c>
      <c r="S78" s="155">
        <f>SEGA2013!AB157</f>
        <v>0</v>
      </c>
      <c r="T78" s="179">
        <f t="shared" si="31"/>
        <v>0</v>
      </c>
    </row>
    <row r="79" spans="1:20" ht="12" customHeight="1" x14ac:dyDescent="0.2">
      <c r="A79" s="178" t="s">
        <v>77</v>
      </c>
      <c r="B79" s="225" t="s">
        <v>83</v>
      </c>
      <c r="C79" s="199">
        <f>SEGA2013!B158</f>
        <v>0</v>
      </c>
      <c r="D79" s="200">
        <f>SEGA2013!C158</f>
        <v>0</v>
      </c>
      <c r="E79" s="203">
        <f>SEGA2013!F158</f>
        <v>0</v>
      </c>
      <c r="F79" s="49">
        <f>SEGA2013!G158</f>
        <v>0</v>
      </c>
      <c r="G79" s="49">
        <f>SEGA2013!H158</f>
        <v>0</v>
      </c>
      <c r="H79" s="179">
        <f t="shared" si="28"/>
        <v>0</v>
      </c>
      <c r="I79" s="203">
        <f>SEGA2013!L158</f>
        <v>0</v>
      </c>
      <c r="J79" s="49">
        <f>SEGA2013!M158</f>
        <v>0</v>
      </c>
      <c r="K79" s="49">
        <f>SEGA2013!N158</f>
        <v>0</v>
      </c>
      <c r="L79" s="179">
        <f t="shared" si="29"/>
        <v>0</v>
      </c>
      <c r="M79" s="178">
        <f>SEGA2013!S158</f>
        <v>0</v>
      </c>
      <c r="N79" s="155">
        <f>SEGA2013!T158</f>
        <v>0</v>
      </c>
      <c r="O79" s="155">
        <f>SEGA2013!U158</f>
        <v>0</v>
      </c>
      <c r="P79" s="179">
        <f t="shared" si="30"/>
        <v>0</v>
      </c>
      <c r="Q79" s="178">
        <f>SEGA2013!Z158</f>
        <v>0</v>
      </c>
      <c r="R79" s="155">
        <f>SEGA2013!AA158</f>
        <v>0</v>
      </c>
      <c r="S79" s="155">
        <f>SEGA2013!AB158</f>
        <v>0</v>
      </c>
      <c r="T79" s="179">
        <f t="shared" si="31"/>
        <v>0</v>
      </c>
    </row>
    <row r="80" spans="1:20" ht="12" customHeight="1" x14ac:dyDescent="0.2">
      <c r="A80" s="178" t="s">
        <v>77</v>
      </c>
      <c r="B80" s="225" t="s">
        <v>83</v>
      </c>
      <c r="C80" s="199">
        <f>SEGA2013!B159</f>
        <v>0</v>
      </c>
      <c r="D80" s="200">
        <f>SEGA2013!C159</f>
        <v>0</v>
      </c>
      <c r="E80" s="203">
        <f>SEGA2013!F159</f>
        <v>0</v>
      </c>
      <c r="F80" s="49">
        <f>SEGA2013!G159</f>
        <v>0</v>
      </c>
      <c r="G80" s="49">
        <f>SEGA2013!H159</f>
        <v>0</v>
      </c>
      <c r="H80" s="179">
        <f t="shared" si="28"/>
        <v>0</v>
      </c>
      <c r="I80" s="203">
        <f>SEGA2013!L159</f>
        <v>0</v>
      </c>
      <c r="J80" s="49">
        <f>SEGA2013!M159</f>
        <v>0</v>
      </c>
      <c r="K80" s="49">
        <f>SEGA2013!N159</f>
        <v>0</v>
      </c>
      <c r="L80" s="179">
        <f t="shared" si="29"/>
        <v>0</v>
      </c>
      <c r="M80" s="178">
        <f>SEGA2013!S159</f>
        <v>0</v>
      </c>
      <c r="N80" s="155">
        <f>SEGA2013!T159</f>
        <v>0</v>
      </c>
      <c r="O80" s="155">
        <f>SEGA2013!U159</f>
        <v>0</v>
      </c>
      <c r="P80" s="179">
        <f t="shared" si="30"/>
        <v>0</v>
      </c>
      <c r="Q80" s="178">
        <f>SEGA2013!Z159</f>
        <v>0</v>
      </c>
      <c r="R80" s="155">
        <f>SEGA2013!AA159</f>
        <v>0</v>
      </c>
      <c r="S80" s="155">
        <f>SEGA2013!AB159</f>
        <v>0</v>
      </c>
      <c r="T80" s="179">
        <f t="shared" si="31"/>
        <v>0</v>
      </c>
    </row>
    <row r="81" spans="1:20" ht="12" customHeight="1" thickBot="1" x14ac:dyDescent="0.25">
      <c r="A81" s="180" t="s">
        <v>77</v>
      </c>
      <c r="B81" s="226" t="s">
        <v>83</v>
      </c>
      <c r="C81" s="201">
        <f>SEGA2013!B160</f>
        <v>0</v>
      </c>
      <c r="D81" s="202">
        <f>SEGA2013!C160</f>
        <v>0</v>
      </c>
      <c r="E81" s="218">
        <f>SEGA2013!F160</f>
        <v>0</v>
      </c>
      <c r="F81" s="219">
        <f>SEGA2013!G160</f>
        <v>0</v>
      </c>
      <c r="G81" s="219">
        <f>SEGA2013!H160</f>
        <v>0</v>
      </c>
      <c r="H81" s="182">
        <f t="shared" si="28"/>
        <v>0</v>
      </c>
      <c r="I81" s="218">
        <f>SEGA2013!L160</f>
        <v>0</v>
      </c>
      <c r="J81" s="219">
        <f>SEGA2013!M160</f>
        <v>0</v>
      </c>
      <c r="K81" s="219">
        <f>SEGA2013!N160</f>
        <v>0</v>
      </c>
      <c r="L81" s="182">
        <f t="shared" si="29"/>
        <v>0</v>
      </c>
      <c r="M81" s="180">
        <f>SEGA2013!S160</f>
        <v>0</v>
      </c>
      <c r="N81" s="181">
        <f>SEGA2013!T160</f>
        <v>0</v>
      </c>
      <c r="O81" s="181">
        <f>SEGA2013!U160</f>
        <v>0</v>
      </c>
      <c r="P81" s="182">
        <f t="shared" si="30"/>
        <v>0</v>
      </c>
      <c r="Q81" s="178">
        <f>SEGA2013!Z160</f>
        <v>0</v>
      </c>
      <c r="R81" s="155">
        <f>SEGA2013!AA160</f>
        <v>0</v>
      </c>
      <c r="S81" s="155">
        <f>SEGA2013!AB160</f>
        <v>0</v>
      </c>
      <c r="T81" s="179">
        <f t="shared" si="31"/>
        <v>0</v>
      </c>
    </row>
    <row r="82" spans="1:20" ht="12" customHeight="1" x14ac:dyDescent="0.2">
      <c r="A82" s="210" t="s">
        <v>76</v>
      </c>
      <c r="B82" s="211" t="s">
        <v>10</v>
      </c>
      <c r="C82" s="214" t="str">
        <f>SEGA2013!B171</f>
        <v>LOUBIERE</v>
      </c>
      <c r="D82" s="215" t="str">
        <f>SEGA2013!C171</f>
        <v>JEROME</v>
      </c>
      <c r="E82" s="216">
        <f>SEGA2013!F171</f>
        <v>40</v>
      </c>
      <c r="F82" s="217">
        <f>SEGA2013!G171</f>
        <v>39</v>
      </c>
      <c r="G82" s="217">
        <f>SEGA2013!H171</f>
        <v>52</v>
      </c>
      <c r="H82" s="177">
        <f>SUM(E82:G82)</f>
        <v>131</v>
      </c>
      <c r="I82" s="216">
        <f>SEGA2013!L171</f>
        <v>0</v>
      </c>
      <c r="J82" s="217">
        <f>SEGA2013!M171</f>
        <v>0</v>
      </c>
      <c r="K82" s="217">
        <f>SEGA2013!N171</f>
        <v>0</v>
      </c>
      <c r="L82" s="177">
        <f>SUM(I82:K82)</f>
        <v>0</v>
      </c>
      <c r="M82" s="216">
        <f>SEGA2013!S171</f>
        <v>0</v>
      </c>
      <c r="N82" s="217">
        <f>SEGA2013!T171</f>
        <v>0</v>
      </c>
      <c r="O82" s="217">
        <f>SEGA2013!U171</f>
        <v>0</v>
      </c>
      <c r="P82" s="177">
        <f>SUM(M82:O82)</f>
        <v>0</v>
      </c>
      <c r="Q82" s="216">
        <f>SEGA2013!Z171</f>
        <v>0</v>
      </c>
      <c r="R82" s="217">
        <f>SEGA2013!AA171</f>
        <v>0</v>
      </c>
      <c r="S82" s="217">
        <f>SEGA2013!AB171</f>
        <v>0</v>
      </c>
      <c r="T82" s="177">
        <f>SUM(Q82:S82)</f>
        <v>0</v>
      </c>
    </row>
    <row r="83" spans="1:20" ht="12" customHeight="1" x14ac:dyDescent="0.2">
      <c r="A83" s="210" t="s">
        <v>76</v>
      </c>
      <c r="B83" s="211" t="s">
        <v>10</v>
      </c>
      <c r="C83" s="199" t="str">
        <f>SEGA2013!B172</f>
        <v>MEDAL</v>
      </c>
      <c r="D83" s="200" t="str">
        <f>SEGA2013!C172</f>
        <v>LAURENT</v>
      </c>
      <c r="E83" s="203">
        <f>SEGA2013!F172</f>
        <v>34</v>
      </c>
      <c r="F83" s="49">
        <f>SEGA2013!G172</f>
        <v>36</v>
      </c>
      <c r="G83" s="49">
        <f>SEGA2013!H172</f>
        <v>38</v>
      </c>
      <c r="H83" s="179">
        <f t="shared" ref="H83:H90" si="32">SUM(E83:G83)</f>
        <v>108</v>
      </c>
      <c r="I83" s="203">
        <f>SEGA2013!L172</f>
        <v>36</v>
      </c>
      <c r="J83" s="49">
        <f>SEGA2013!M172</f>
        <v>36</v>
      </c>
      <c r="K83" s="49">
        <f>SEGA2013!N172</f>
        <v>36</v>
      </c>
      <c r="L83" s="179">
        <f t="shared" ref="L83:L90" si="33">SUM(I83:K83)</f>
        <v>108</v>
      </c>
      <c r="M83" s="203">
        <f>SEGA2013!S172</f>
        <v>0</v>
      </c>
      <c r="N83" s="49">
        <f>SEGA2013!T172</f>
        <v>0</v>
      </c>
      <c r="O83" s="49">
        <f>SEGA2013!U172</f>
        <v>0</v>
      </c>
      <c r="P83" s="179">
        <f t="shared" ref="P83:P90" si="34">SUM(M83:O83)</f>
        <v>0</v>
      </c>
      <c r="Q83" s="203">
        <f>SEGA2013!Z172</f>
        <v>35</v>
      </c>
      <c r="R83" s="49">
        <f>SEGA2013!AA172</f>
        <v>28</v>
      </c>
      <c r="S83" s="49">
        <f>SEGA2013!AB172</f>
        <v>44</v>
      </c>
      <c r="T83" s="179">
        <f t="shared" ref="T83:T90" si="35">SUM(Q83:S83)</f>
        <v>107</v>
      </c>
    </row>
    <row r="84" spans="1:20" ht="12" customHeight="1" x14ac:dyDescent="0.2">
      <c r="A84" s="210" t="s">
        <v>76</v>
      </c>
      <c r="B84" s="211" t="s">
        <v>10</v>
      </c>
      <c r="C84" s="199" t="str">
        <f>SEGA2013!B173</f>
        <v>MIQUEL</v>
      </c>
      <c r="D84" s="200" t="str">
        <f>SEGA2013!C173</f>
        <v>ROLAND</v>
      </c>
      <c r="E84" s="203">
        <f>SEGA2013!F173</f>
        <v>54</v>
      </c>
      <c r="F84" s="49">
        <f>SEGA2013!G173</f>
        <v>41</v>
      </c>
      <c r="G84" s="49">
        <f>SEGA2013!H173</f>
        <v>48</v>
      </c>
      <c r="H84" s="179">
        <f t="shared" si="32"/>
        <v>143</v>
      </c>
      <c r="I84" s="203">
        <f>SEGA2013!L173</f>
        <v>0</v>
      </c>
      <c r="J84" s="49">
        <f>SEGA2013!M173</f>
        <v>0</v>
      </c>
      <c r="K84" s="49">
        <f>SEGA2013!N173</f>
        <v>0</v>
      </c>
      <c r="L84" s="179">
        <f t="shared" si="33"/>
        <v>0</v>
      </c>
      <c r="M84" s="203">
        <f>SEGA2013!S173</f>
        <v>0</v>
      </c>
      <c r="N84" s="49">
        <f>SEGA2013!T173</f>
        <v>0</v>
      </c>
      <c r="O84" s="49">
        <f>SEGA2013!U173</f>
        <v>0</v>
      </c>
      <c r="P84" s="179">
        <f t="shared" si="34"/>
        <v>0</v>
      </c>
      <c r="Q84" s="203">
        <f>SEGA2013!Z173</f>
        <v>58</v>
      </c>
      <c r="R84" s="49">
        <f>SEGA2013!AA173</f>
        <v>44</v>
      </c>
      <c r="S84" s="49">
        <f>SEGA2013!AB173</f>
        <v>37</v>
      </c>
      <c r="T84" s="179">
        <f t="shared" si="35"/>
        <v>139</v>
      </c>
    </row>
    <row r="85" spans="1:20" ht="12" customHeight="1" x14ac:dyDescent="0.2">
      <c r="A85" s="210" t="s">
        <v>76</v>
      </c>
      <c r="B85" s="211" t="s">
        <v>10</v>
      </c>
      <c r="C85" s="199" t="str">
        <f>SEGA2013!B174</f>
        <v>MARC</v>
      </c>
      <c r="D85" s="200" t="str">
        <f>SEGA2013!C174</f>
        <v>SEBASTIEN</v>
      </c>
      <c r="E85" s="203">
        <f>SEGA2013!F174</f>
        <v>51</v>
      </c>
      <c r="F85" s="49">
        <f>SEGA2013!G174</f>
        <v>59</v>
      </c>
      <c r="G85" s="49">
        <f>SEGA2013!H174</f>
        <v>46</v>
      </c>
      <c r="H85" s="179">
        <f t="shared" si="32"/>
        <v>156</v>
      </c>
      <c r="I85" s="203">
        <f>SEGA2013!L174</f>
        <v>0</v>
      </c>
      <c r="J85" s="49">
        <f>SEGA2013!M174</f>
        <v>0</v>
      </c>
      <c r="K85" s="49">
        <f>SEGA2013!N174</f>
        <v>0</v>
      </c>
      <c r="L85" s="179">
        <f t="shared" si="33"/>
        <v>0</v>
      </c>
      <c r="M85" s="203">
        <f>SEGA2013!S174</f>
        <v>0</v>
      </c>
      <c r="N85" s="49">
        <f>SEGA2013!T174</f>
        <v>0</v>
      </c>
      <c r="O85" s="49">
        <f>SEGA2013!U174</f>
        <v>0</v>
      </c>
      <c r="P85" s="179">
        <f t="shared" si="34"/>
        <v>0</v>
      </c>
      <c r="Q85" s="203">
        <f>SEGA2013!Z174</f>
        <v>0</v>
      </c>
      <c r="R85" s="49">
        <f>SEGA2013!AA174</f>
        <v>0</v>
      </c>
      <c r="S85" s="49">
        <f>SEGA2013!AB174</f>
        <v>0</v>
      </c>
      <c r="T85" s="179">
        <f t="shared" si="35"/>
        <v>0</v>
      </c>
    </row>
    <row r="86" spans="1:20" ht="12" customHeight="1" x14ac:dyDescent="0.2">
      <c r="A86" s="210" t="s">
        <v>76</v>
      </c>
      <c r="B86" s="211" t="s">
        <v>10</v>
      </c>
      <c r="C86" s="199" t="str">
        <f>SEGA2013!B175</f>
        <v>MIQUEL</v>
      </c>
      <c r="D86" s="200" t="str">
        <f>SEGA2013!C175</f>
        <v>CHRISTOPHE</v>
      </c>
      <c r="E86" s="203">
        <f>SEGA2013!F175</f>
        <v>0</v>
      </c>
      <c r="F86" s="49">
        <f>SEGA2013!G175</f>
        <v>0</v>
      </c>
      <c r="G86" s="49">
        <f>SEGA2013!H175</f>
        <v>0</v>
      </c>
      <c r="H86" s="179">
        <f t="shared" si="32"/>
        <v>0</v>
      </c>
      <c r="I86" s="203">
        <f>SEGA2013!L175</f>
        <v>52</v>
      </c>
      <c r="J86" s="49">
        <f>SEGA2013!M175</f>
        <v>48</v>
      </c>
      <c r="K86" s="49">
        <f>SEGA2013!N175</f>
        <v>44</v>
      </c>
      <c r="L86" s="179">
        <f t="shared" si="33"/>
        <v>144</v>
      </c>
      <c r="M86" s="203">
        <f>SEGA2013!S175</f>
        <v>42</v>
      </c>
      <c r="N86" s="49">
        <f>SEGA2013!T175</f>
        <v>43</v>
      </c>
      <c r="O86" s="49">
        <f>SEGA2013!U175</f>
        <v>48</v>
      </c>
      <c r="P86" s="179">
        <f t="shared" si="34"/>
        <v>133</v>
      </c>
      <c r="Q86" s="203">
        <f>SEGA2013!Z175</f>
        <v>36</v>
      </c>
      <c r="R86" s="49">
        <f>SEGA2013!AA175</f>
        <v>50</v>
      </c>
      <c r="S86" s="49">
        <f>SEGA2013!AB175</f>
        <v>52</v>
      </c>
      <c r="T86" s="179">
        <f t="shared" si="35"/>
        <v>138</v>
      </c>
    </row>
    <row r="87" spans="1:20" ht="12" customHeight="1" x14ac:dyDescent="0.2">
      <c r="A87" s="210" t="s">
        <v>76</v>
      </c>
      <c r="B87" s="211" t="s">
        <v>10</v>
      </c>
      <c r="C87" s="199" t="str">
        <f>SEGA2013!B176</f>
        <v>CAILHOL</v>
      </c>
      <c r="D87" s="200" t="str">
        <f>SEGA2013!C176</f>
        <v>THIERRY</v>
      </c>
      <c r="E87" s="203">
        <f>SEGA2013!F176</f>
        <v>0</v>
      </c>
      <c r="F87" s="49">
        <f>SEGA2013!G176</f>
        <v>0</v>
      </c>
      <c r="G87" s="49">
        <f>SEGA2013!H176</f>
        <v>0</v>
      </c>
      <c r="H87" s="179">
        <f t="shared" si="32"/>
        <v>0</v>
      </c>
      <c r="I87" s="203">
        <f>SEGA2013!L176</f>
        <v>47</v>
      </c>
      <c r="J87" s="49">
        <f>SEGA2013!M176</f>
        <v>47</v>
      </c>
      <c r="K87" s="49">
        <f>SEGA2013!N176</f>
        <v>41</v>
      </c>
      <c r="L87" s="179">
        <f t="shared" si="33"/>
        <v>135</v>
      </c>
      <c r="M87" s="203">
        <f>SEGA2013!S176</f>
        <v>45</v>
      </c>
      <c r="N87" s="49">
        <f>SEGA2013!T176</f>
        <v>36</v>
      </c>
      <c r="O87" s="49">
        <f>SEGA2013!U176</f>
        <v>45</v>
      </c>
      <c r="P87" s="179">
        <f t="shared" si="34"/>
        <v>126</v>
      </c>
      <c r="Q87" s="203">
        <f>SEGA2013!Z176</f>
        <v>0</v>
      </c>
      <c r="R87" s="49">
        <f>SEGA2013!AA176</f>
        <v>0</v>
      </c>
      <c r="S87" s="49">
        <f>SEGA2013!AB176</f>
        <v>0</v>
      </c>
      <c r="T87" s="179">
        <f t="shared" si="35"/>
        <v>0</v>
      </c>
    </row>
    <row r="88" spans="1:20" ht="12" customHeight="1" x14ac:dyDescent="0.2">
      <c r="A88" s="210" t="s">
        <v>76</v>
      </c>
      <c r="B88" s="211" t="s">
        <v>10</v>
      </c>
      <c r="C88" s="199" t="str">
        <f>SEGA2013!B177</f>
        <v>SZYGENDA</v>
      </c>
      <c r="D88" s="200" t="str">
        <f>SEGA2013!C177</f>
        <v>PATRICK</v>
      </c>
      <c r="E88" s="203">
        <f>SEGA2013!F177</f>
        <v>0</v>
      </c>
      <c r="F88" s="49">
        <f>SEGA2013!G177</f>
        <v>0</v>
      </c>
      <c r="G88" s="49">
        <f>SEGA2013!H177</f>
        <v>0</v>
      </c>
      <c r="H88" s="179">
        <f t="shared" si="32"/>
        <v>0</v>
      </c>
      <c r="I88" s="203">
        <f>SEGA2013!L177</f>
        <v>38</v>
      </c>
      <c r="J88" s="49">
        <f>SEGA2013!M177</f>
        <v>31</v>
      </c>
      <c r="K88" s="49">
        <f>SEGA2013!N177</f>
        <v>36</v>
      </c>
      <c r="L88" s="179">
        <f t="shared" si="33"/>
        <v>105</v>
      </c>
      <c r="M88" s="203">
        <f>SEGA2013!S177</f>
        <v>32</v>
      </c>
      <c r="N88" s="49">
        <f>SEGA2013!T177</f>
        <v>37</v>
      </c>
      <c r="O88" s="49">
        <f>SEGA2013!U177</f>
        <v>35</v>
      </c>
      <c r="P88" s="179">
        <f t="shared" si="34"/>
        <v>104</v>
      </c>
      <c r="Q88" s="203">
        <f>SEGA2013!Z177</f>
        <v>0</v>
      </c>
      <c r="R88" s="49">
        <f>SEGA2013!AA177</f>
        <v>0</v>
      </c>
      <c r="S88" s="49">
        <f>SEGA2013!AB177</f>
        <v>0</v>
      </c>
      <c r="T88" s="179">
        <f t="shared" si="35"/>
        <v>0</v>
      </c>
    </row>
    <row r="89" spans="1:20" ht="12" customHeight="1" x14ac:dyDescent="0.2">
      <c r="A89" s="210" t="s">
        <v>76</v>
      </c>
      <c r="B89" s="211" t="s">
        <v>10</v>
      </c>
      <c r="C89" s="199">
        <f>SEGA2013!B181</f>
        <v>0</v>
      </c>
      <c r="D89" s="200">
        <f>SEGA2013!C181</f>
        <v>0</v>
      </c>
      <c r="E89" s="203">
        <f>SEGA2013!F181</f>
        <v>0</v>
      </c>
      <c r="F89" s="49">
        <f>SEGA2013!G181</f>
        <v>0</v>
      </c>
      <c r="G89" s="49">
        <f>SEGA2013!H181</f>
        <v>0</v>
      </c>
      <c r="H89" s="179">
        <f t="shared" si="32"/>
        <v>0</v>
      </c>
      <c r="I89" s="203">
        <f>SEGA2013!L181</f>
        <v>0</v>
      </c>
      <c r="J89" s="49">
        <f>SEGA2013!M181</f>
        <v>0</v>
      </c>
      <c r="K89" s="49">
        <f>SEGA2013!N181</f>
        <v>0</v>
      </c>
      <c r="L89" s="179">
        <f t="shared" si="33"/>
        <v>0</v>
      </c>
      <c r="M89" s="203">
        <f>SEGA2013!S181</f>
        <v>0</v>
      </c>
      <c r="N89" s="49">
        <f>SEGA2013!T181</f>
        <v>0</v>
      </c>
      <c r="O89" s="49">
        <f>SEGA2013!U181</f>
        <v>0</v>
      </c>
      <c r="P89" s="179">
        <f t="shared" si="34"/>
        <v>0</v>
      </c>
      <c r="Q89" s="203">
        <f>SEGA2013!Z181</f>
        <v>0</v>
      </c>
      <c r="R89" s="49">
        <f>SEGA2013!AA181</f>
        <v>0</v>
      </c>
      <c r="S89" s="49">
        <f>SEGA2013!AB181</f>
        <v>0</v>
      </c>
      <c r="T89" s="179">
        <f t="shared" si="35"/>
        <v>0</v>
      </c>
    </row>
    <row r="90" spans="1:20" ht="12" customHeight="1" thickBot="1" x14ac:dyDescent="0.25">
      <c r="A90" s="210" t="s">
        <v>76</v>
      </c>
      <c r="B90" s="211" t="s">
        <v>10</v>
      </c>
      <c r="C90" s="201">
        <f>SEGA2013!B182</f>
        <v>0</v>
      </c>
      <c r="D90" s="202">
        <f>SEGA2013!C182</f>
        <v>0</v>
      </c>
      <c r="E90" s="218">
        <f>SEGA2013!F182</f>
        <v>0</v>
      </c>
      <c r="F90" s="219">
        <f>SEGA2013!G182</f>
        <v>0</v>
      </c>
      <c r="G90" s="219">
        <f>SEGA2013!H182</f>
        <v>0</v>
      </c>
      <c r="H90" s="182">
        <f t="shared" si="32"/>
        <v>0</v>
      </c>
      <c r="I90" s="218">
        <f>SEGA2013!L182</f>
        <v>0</v>
      </c>
      <c r="J90" s="219">
        <f>SEGA2013!M182</f>
        <v>0</v>
      </c>
      <c r="K90" s="219">
        <f>SEGA2013!N182</f>
        <v>0</v>
      </c>
      <c r="L90" s="182">
        <f t="shared" si="33"/>
        <v>0</v>
      </c>
      <c r="M90" s="218">
        <f>SEGA2013!S182</f>
        <v>0</v>
      </c>
      <c r="N90" s="219">
        <f>SEGA2013!T182</f>
        <v>0</v>
      </c>
      <c r="O90" s="219">
        <f>SEGA2013!U182</f>
        <v>0</v>
      </c>
      <c r="P90" s="182">
        <f t="shared" si="34"/>
        <v>0</v>
      </c>
      <c r="Q90" s="218">
        <f>SEGA2013!Z182</f>
        <v>0</v>
      </c>
      <c r="R90" s="219">
        <f>SEGA2013!AA182</f>
        <v>0</v>
      </c>
      <c r="S90" s="219">
        <f>SEGA2013!AB182</f>
        <v>0</v>
      </c>
      <c r="T90" s="182">
        <f t="shared" si="35"/>
        <v>0</v>
      </c>
    </row>
    <row r="91" spans="1:20" x14ac:dyDescent="0.2">
      <c r="A91" s="176" t="s">
        <v>77</v>
      </c>
      <c r="B91" s="224" t="s">
        <v>85</v>
      </c>
      <c r="C91" s="214" t="str">
        <f>SEGA2013!B193</f>
        <v>MILHAU</v>
      </c>
      <c r="D91" s="215" t="str">
        <f>SEGA2013!C193</f>
        <v>MICHEL</v>
      </c>
      <c r="E91" s="216">
        <f>SEGA2013!F193</f>
        <v>0</v>
      </c>
      <c r="F91" s="217">
        <f>SEGA2013!G193</f>
        <v>0</v>
      </c>
      <c r="G91" s="217">
        <f>SEGA2013!H193</f>
        <v>0</v>
      </c>
      <c r="H91" s="177">
        <f>SUM(E91:G91)</f>
        <v>0</v>
      </c>
      <c r="I91" s="210">
        <f>SEGA2013!L193</f>
        <v>35</v>
      </c>
      <c r="J91" s="261">
        <f>SEGA2013!M193</f>
        <v>47</v>
      </c>
      <c r="K91" s="261">
        <f>SEGA2013!N193</f>
        <v>41</v>
      </c>
      <c r="L91" s="260">
        <f>SUM(I91:K91)</f>
        <v>123</v>
      </c>
      <c r="M91" s="259">
        <f>SEGA2013!S193</f>
        <v>0</v>
      </c>
      <c r="N91" s="238">
        <f>SEGA2013!T193</f>
        <v>0</v>
      </c>
      <c r="O91" s="238">
        <f>SEGA2013!U193</f>
        <v>0</v>
      </c>
      <c r="P91" s="260">
        <f>SUM(M91:O91)</f>
        <v>0</v>
      </c>
      <c r="Q91" s="176">
        <f>SEGA2013!Z193</f>
        <v>42</v>
      </c>
      <c r="R91" s="183">
        <f>SEGA2013!AA193</f>
        <v>44</v>
      </c>
      <c r="S91" s="183">
        <f>SEGA2013!AB193</f>
        <v>39</v>
      </c>
      <c r="T91" s="177">
        <f>SUM(Q91:S91)</f>
        <v>125</v>
      </c>
    </row>
    <row r="92" spans="1:20" x14ac:dyDescent="0.2">
      <c r="A92" s="178" t="s">
        <v>77</v>
      </c>
      <c r="B92" s="225" t="s">
        <v>85</v>
      </c>
      <c r="C92" s="199" t="str">
        <f>SEGA2013!B194</f>
        <v>LAUDEBAT</v>
      </c>
      <c r="D92" s="200" t="str">
        <f>SEGA2013!C194</f>
        <v>ROSE</v>
      </c>
      <c r="E92" s="203">
        <f>SEGA2013!F194</f>
        <v>0</v>
      </c>
      <c r="F92" s="49">
        <f>SEGA2013!G194</f>
        <v>0</v>
      </c>
      <c r="G92" s="49">
        <f>SEGA2013!H194</f>
        <v>0</v>
      </c>
      <c r="H92" s="179">
        <f t="shared" ref="H92:H99" si="36">SUM(E92:G92)</f>
        <v>0</v>
      </c>
      <c r="I92" s="178">
        <f>SEGA2013!L194</f>
        <v>33</v>
      </c>
      <c r="J92" s="155">
        <f>SEGA2013!M194</f>
        <v>37</v>
      </c>
      <c r="K92" s="155">
        <f>SEGA2013!N194</f>
        <v>31</v>
      </c>
      <c r="L92" s="179">
        <f t="shared" ref="L92:L99" si="37">SUM(I92:K92)</f>
        <v>101</v>
      </c>
      <c r="M92" s="203">
        <f>SEGA2013!S194</f>
        <v>0</v>
      </c>
      <c r="N92" s="49">
        <f>SEGA2013!T194</f>
        <v>0</v>
      </c>
      <c r="O92" s="49">
        <f>SEGA2013!U194</f>
        <v>0</v>
      </c>
      <c r="P92" s="179">
        <f>SUM(M92:O92)</f>
        <v>0</v>
      </c>
      <c r="Q92" s="178">
        <f>SEGA2013!Z194</f>
        <v>0</v>
      </c>
      <c r="R92" s="155">
        <f>SEGA2013!AA194</f>
        <v>0</v>
      </c>
      <c r="S92" s="155">
        <f>SEGA2013!AB194</f>
        <v>0</v>
      </c>
      <c r="T92" s="179">
        <f t="shared" ref="T92:T99" si="38">SUM(Q92:S92)</f>
        <v>0</v>
      </c>
    </row>
    <row r="93" spans="1:20" x14ac:dyDescent="0.2">
      <c r="A93" s="178" t="s">
        <v>77</v>
      </c>
      <c r="B93" s="225" t="s">
        <v>85</v>
      </c>
      <c r="C93" s="199" t="str">
        <f>SEGA2013!B195</f>
        <v>LOUPIAS</v>
      </c>
      <c r="D93" s="200" t="str">
        <f>SEGA2013!C195</f>
        <v>RAYMOND</v>
      </c>
      <c r="E93" s="203">
        <f>SEGA2013!F195</f>
        <v>37</v>
      </c>
      <c r="F93" s="49">
        <f>SEGA2013!G195</f>
        <v>39</v>
      </c>
      <c r="G93" s="49">
        <f>SEGA2013!H195</f>
        <v>40</v>
      </c>
      <c r="H93" s="179">
        <f t="shared" si="36"/>
        <v>116</v>
      </c>
      <c r="I93" s="178">
        <f>SEGA2013!L195</f>
        <v>0</v>
      </c>
      <c r="J93" s="155">
        <f>SEGA2013!M195</f>
        <v>0</v>
      </c>
      <c r="K93" s="155">
        <f>SEGA2013!N195</f>
        <v>0</v>
      </c>
      <c r="L93" s="179">
        <f t="shared" si="37"/>
        <v>0</v>
      </c>
      <c r="M93" s="203">
        <f>SEGA2013!S195</f>
        <v>37</v>
      </c>
      <c r="N93" s="49">
        <f>SEGA2013!T195</f>
        <v>40</v>
      </c>
      <c r="O93" s="49">
        <f>SEGA2013!U195</f>
        <v>28</v>
      </c>
      <c r="P93" s="179">
        <f>SUM(M93:O93)</f>
        <v>105</v>
      </c>
      <c r="Q93" s="178">
        <f>SEGA2013!Z195</f>
        <v>0</v>
      </c>
      <c r="R93" s="155">
        <f>SEGA2013!AA195</f>
        <v>0</v>
      </c>
      <c r="S93" s="155">
        <f>SEGA2013!AB195</f>
        <v>0</v>
      </c>
      <c r="T93" s="179">
        <f t="shared" si="38"/>
        <v>0</v>
      </c>
    </row>
    <row r="94" spans="1:20" x14ac:dyDescent="0.2">
      <c r="A94" s="178" t="s">
        <v>77</v>
      </c>
      <c r="B94" s="225" t="s">
        <v>85</v>
      </c>
      <c r="C94" s="199" t="str">
        <f>SEGA2013!B196</f>
        <v>BONY</v>
      </c>
      <c r="D94" s="200" t="str">
        <f>SEGA2013!C196</f>
        <v>LUDOVIC</v>
      </c>
      <c r="E94" s="203">
        <f>SEGA2013!F196</f>
        <v>48</v>
      </c>
      <c r="F94" s="49">
        <f>SEGA2013!G196</f>
        <v>41</v>
      </c>
      <c r="G94" s="49">
        <f>SEGA2013!H196</f>
        <v>43</v>
      </c>
      <c r="H94" s="179">
        <f t="shared" si="36"/>
        <v>132</v>
      </c>
      <c r="I94" s="178">
        <f>SEGA2013!L196</f>
        <v>0</v>
      </c>
      <c r="J94" s="155">
        <f>SEGA2013!M196</f>
        <v>0</v>
      </c>
      <c r="K94" s="155">
        <f>SEGA2013!N196</f>
        <v>0</v>
      </c>
      <c r="L94" s="179">
        <f t="shared" si="37"/>
        <v>0</v>
      </c>
      <c r="M94" s="203">
        <f>SEGA2013!S196</f>
        <v>46</v>
      </c>
      <c r="N94" s="49">
        <f>SEGA2013!T196</f>
        <v>48</v>
      </c>
      <c r="O94" s="49">
        <f>SEGA2013!U196</f>
        <v>49</v>
      </c>
      <c r="P94" s="179">
        <f>SUM(M94:O94)</f>
        <v>143</v>
      </c>
      <c r="Q94" s="178">
        <f>SEGA2013!Z196</f>
        <v>0</v>
      </c>
      <c r="R94" s="155">
        <f>SEGA2013!AA196</f>
        <v>0</v>
      </c>
      <c r="S94" s="155">
        <f>SEGA2013!AB196</f>
        <v>0</v>
      </c>
      <c r="T94" s="179">
        <f t="shared" si="38"/>
        <v>0</v>
      </c>
    </row>
    <row r="95" spans="1:20" x14ac:dyDescent="0.2">
      <c r="A95" s="178" t="s">
        <v>77</v>
      </c>
      <c r="B95" s="225" t="s">
        <v>85</v>
      </c>
      <c r="C95" s="199" t="str">
        <f>SEGA2013!B197</f>
        <v>BOYER</v>
      </c>
      <c r="D95" s="200" t="str">
        <f>SEGA2013!C197</f>
        <v>CLAUDE</v>
      </c>
      <c r="E95" s="203">
        <f>SEGA2013!F197</f>
        <v>31</v>
      </c>
      <c r="F95" s="49">
        <f>SEGA2013!G197</f>
        <v>37</v>
      </c>
      <c r="G95" s="49">
        <f>SEGA2013!H197</f>
        <v>39</v>
      </c>
      <c r="H95" s="179">
        <f t="shared" si="36"/>
        <v>107</v>
      </c>
      <c r="I95" s="178">
        <f>SEGA2013!L197</f>
        <v>34</v>
      </c>
      <c r="J95" s="155">
        <f>SEGA2013!M197</f>
        <v>43</v>
      </c>
      <c r="K95" s="155">
        <f>SEGA2013!N197</f>
        <v>32</v>
      </c>
      <c r="L95" s="179">
        <f t="shared" si="37"/>
        <v>109</v>
      </c>
      <c r="M95" s="203">
        <f>SEGA2013!S197</f>
        <v>36</v>
      </c>
      <c r="N95" s="49">
        <f>SEGA2013!T197</f>
        <v>31</v>
      </c>
      <c r="O95" s="49">
        <f>SEGA2013!U197</f>
        <v>26</v>
      </c>
      <c r="P95" s="179">
        <f>SUM(M95:O95)</f>
        <v>93</v>
      </c>
      <c r="Q95" s="178">
        <f>SEGA2013!Z197</f>
        <v>0</v>
      </c>
      <c r="R95" s="155">
        <f>SEGA2013!AA197</f>
        <v>0</v>
      </c>
      <c r="S95" s="155">
        <f>SEGA2013!AB197</f>
        <v>0</v>
      </c>
      <c r="T95" s="179">
        <f t="shared" si="38"/>
        <v>0</v>
      </c>
    </row>
    <row r="96" spans="1:20" x14ac:dyDescent="0.2">
      <c r="A96" s="178" t="s">
        <v>77</v>
      </c>
      <c r="B96" s="225" t="s">
        <v>85</v>
      </c>
      <c r="C96" s="199" t="str">
        <f>SEGA2013!B198</f>
        <v>RAYNAL</v>
      </c>
      <c r="D96" s="200" t="str">
        <f>SEGA2013!C198</f>
        <v>GERARD</v>
      </c>
      <c r="E96" s="203">
        <f>SEGA2013!F198</f>
        <v>43</v>
      </c>
      <c r="F96" s="49">
        <f>SEGA2013!G198</f>
        <v>41</v>
      </c>
      <c r="G96" s="49">
        <f>SEGA2013!H198</f>
        <v>46</v>
      </c>
      <c r="H96" s="179">
        <f t="shared" si="36"/>
        <v>130</v>
      </c>
      <c r="I96" s="178">
        <f>SEGA2013!L198</f>
        <v>0</v>
      </c>
      <c r="J96" s="155">
        <f>SEGA2013!M198</f>
        <v>0</v>
      </c>
      <c r="K96" s="155">
        <f>SEGA2013!N198</f>
        <v>0</v>
      </c>
      <c r="L96" s="179">
        <f t="shared" si="37"/>
        <v>0</v>
      </c>
      <c r="M96" s="203">
        <f>SEGA2013!S198</f>
        <v>36</v>
      </c>
      <c r="N96" s="49">
        <f>SEGA2013!T198</f>
        <v>40</v>
      </c>
      <c r="O96" s="49">
        <f>SEGA2013!U198</f>
        <v>38</v>
      </c>
      <c r="P96" s="179">
        <f t="shared" ref="P96:P101" si="39">SUM(M96:O96)</f>
        <v>114</v>
      </c>
      <c r="Q96" s="178">
        <f>SEGA2013!Z198</f>
        <v>41</v>
      </c>
      <c r="R96" s="155">
        <f>SEGA2013!AA198</f>
        <v>46</v>
      </c>
      <c r="S96" s="155">
        <f>SEGA2013!AB198</f>
        <v>43</v>
      </c>
      <c r="T96" s="179">
        <f t="shared" si="38"/>
        <v>130</v>
      </c>
    </row>
    <row r="97" spans="1:20" x14ac:dyDescent="0.2">
      <c r="A97" s="178" t="s">
        <v>77</v>
      </c>
      <c r="B97" s="225" t="s">
        <v>85</v>
      </c>
      <c r="C97" s="199" t="str">
        <f>SEGA2013!B199</f>
        <v>SENGERS</v>
      </c>
      <c r="D97" s="200" t="str">
        <f>SEGA2013!C199</f>
        <v>QUENTIN</v>
      </c>
      <c r="E97" s="203">
        <f>SEGA2013!F199</f>
        <v>0</v>
      </c>
      <c r="F97" s="49">
        <f>SEGA2013!G199</f>
        <v>0</v>
      </c>
      <c r="G97" s="49">
        <f>SEGA2013!H199</f>
        <v>0</v>
      </c>
      <c r="H97" s="179">
        <f t="shared" si="36"/>
        <v>0</v>
      </c>
      <c r="I97" s="178">
        <f>SEGA2013!L199</f>
        <v>47</v>
      </c>
      <c r="J97" s="155">
        <f>SEGA2013!M199</f>
        <v>38</v>
      </c>
      <c r="K97" s="155">
        <f>SEGA2013!N199</f>
        <v>39</v>
      </c>
      <c r="L97" s="179">
        <f t="shared" si="37"/>
        <v>124</v>
      </c>
      <c r="M97" s="203">
        <f>SEGA2013!S199</f>
        <v>0</v>
      </c>
      <c r="N97" s="49">
        <f>SEGA2013!T199</f>
        <v>0</v>
      </c>
      <c r="O97" s="49">
        <f>SEGA2013!U199</f>
        <v>0</v>
      </c>
      <c r="P97" s="179">
        <f t="shared" si="39"/>
        <v>0</v>
      </c>
      <c r="Q97" s="178">
        <f>SEGA2013!Z199</f>
        <v>44</v>
      </c>
      <c r="R97" s="155">
        <f>SEGA2013!AA199</f>
        <v>44</v>
      </c>
      <c r="S97" s="155">
        <f>SEGA2013!AB199</f>
        <v>41</v>
      </c>
      <c r="T97" s="179">
        <f t="shared" si="38"/>
        <v>129</v>
      </c>
    </row>
    <row r="98" spans="1:20" x14ac:dyDescent="0.2">
      <c r="A98" s="178" t="s">
        <v>77</v>
      </c>
      <c r="B98" s="225" t="s">
        <v>85</v>
      </c>
      <c r="C98" s="199" t="str">
        <f>SEGA2013!B200</f>
        <v>DOUSSAT</v>
      </c>
      <c r="D98" s="200" t="str">
        <f>SEGA2013!C200</f>
        <v>GERARD</v>
      </c>
      <c r="E98" s="203">
        <f>SEGA2013!F200</f>
        <v>0</v>
      </c>
      <c r="F98" s="49">
        <f>SEGA2013!G200</f>
        <v>0</v>
      </c>
      <c r="G98" s="49">
        <f>SEGA2013!H200</f>
        <v>0</v>
      </c>
      <c r="H98" s="179">
        <f t="shared" si="36"/>
        <v>0</v>
      </c>
      <c r="I98" s="178">
        <f>SEGA2013!L200</f>
        <v>0</v>
      </c>
      <c r="J98" s="155">
        <f>SEGA2013!M200</f>
        <v>0</v>
      </c>
      <c r="K98" s="155">
        <f>SEGA2013!N200</f>
        <v>0</v>
      </c>
      <c r="L98" s="179">
        <f t="shared" si="37"/>
        <v>0</v>
      </c>
      <c r="M98" s="203">
        <f>SEGA2013!S200</f>
        <v>0</v>
      </c>
      <c r="N98" s="49">
        <f>SEGA2013!T200</f>
        <v>0</v>
      </c>
      <c r="O98" s="49">
        <f>SEGA2013!U200</f>
        <v>0</v>
      </c>
      <c r="P98" s="179">
        <f t="shared" si="39"/>
        <v>0</v>
      </c>
      <c r="Q98" s="178">
        <f>SEGA2013!Z200</f>
        <v>48</v>
      </c>
      <c r="R98" s="155">
        <f>SEGA2013!AA200</f>
        <v>44</v>
      </c>
      <c r="S98" s="155">
        <f>SEGA2013!AB200</f>
        <v>45</v>
      </c>
      <c r="T98" s="179">
        <f t="shared" si="38"/>
        <v>137</v>
      </c>
    </row>
    <row r="99" spans="1:20" ht="13.5" thickBot="1" x14ac:dyDescent="0.25">
      <c r="A99" s="180" t="s">
        <v>77</v>
      </c>
      <c r="B99" s="226" t="s">
        <v>85</v>
      </c>
      <c r="C99" s="201">
        <f>SEGA2013!B201</f>
        <v>0</v>
      </c>
      <c r="D99" s="202">
        <f>SEGA2013!C201</f>
        <v>0</v>
      </c>
      <c r="E99" s="218">
        <f>SEGA2013!F201</f>
        <v>0</v>
      </c>
      <c r="F99" s="219">
        <f>SEGA2013!G201</f>
        <v>0</v>
      </c>
      <c r="G99" s="219">
        <f>SEGA2013!H201</f>
        <v>0</v>
      </c>
      <c r="H99" s="182">
        <f t="shared" si="36"/>
        <v>0</v>
      </c>
      <c r="I99" s="178">
        <f>SEGA2013!L201</f>
        <v>0</v>
      </c>
      <c r="J99" s="155">
        <f>SEGA2013!M201</f>
        <v>0</v>
      </c>
      <c r="K99" s="155">
        <f>SEGA2013!N201</f>
        <v>0</v>
      </c>
      <c r="L99" s="179">
        <f t="shared" si="37"/>
        <v>0</v>
      </c>
      <c r="M99" s="203">
        <f>SEGA2013!S201</f>
        <v>0</v>
      </c>
      <c r="N99" s="49">
        <f>SEGA2013!T201</f>
        <v>0</v>
      </c>
      <c r="O99" s="49">
        <f>SEGA2013!U201</f>
        <v>0</v>
      </c>
      <c r="P99" s="179">
        <f t="shared" si="39"/>
        <v>0</v>
      </c>
      <c r="Q99" s="180">
        <f>SEGA2013!Z201</f>
        <v>0</v>
      </c>
      <c r="R99" s="181">
        <f>SEGA2013!AA201</f>
        <v>0</v>
      </c>
      <c r="S99" s="181">
        <f>SEGA2013!AB201</f>
        <v>0</v>
      </c>
      <c r="T99" s="182">
        <f t="shared" si="38"/>
        <v>0</v>
      </c>
    </row>
    <row r="100" spans="1:20" x14ac:dyDescent="0.2">
      <c r="A100" s="176" t="s">
        <v>76</v>
      </c>
      <c r="B100" s="213" t="s">
        <v>9</v>
      </c>
      <c r="C100" s="214" t="str">
        <f>SEGA2013!B212</f>
        <v>BRIANE</v>
      </c>
      <c r="D100" s="215" t="str">
        <f>SEGA2013!C212</f>
        <v>PHILIPPE</v>
      </c>
      <c r="E100" s="216">
        <f>SEGA2013!F212</f>
        <v>0</v>
      </c>
      <c r="F100" s="217">
        <f>SEGA2013!G212</f>
        <v>0</v>
      </c>
      <c r="G100" s="217">
        <f>SEGA2013!H212</f>
        <v>0</v>
      </c>
      <c r="H100" s="177">
        <f>SUM(E100:G100)</f>
        <v>0</v>
      </c>
      <c r="I100" s="176">
        <f>SEGA2013!L212</f>
        <v>39</v>
      </c>
      <c r="J100" s="183">
        <f>SEGA2013!M212</f>
        <v>35</v>
      </c>
      <c r="K100" s="183">
        <f>SEGA2013!N212</f>
        <v>38</v>
      </c>
      <c r="L100" s="177">
        <f>SUM(I100:K100)</f>
        <v>112</v>
      </c>
      <c r="M100" s="216">
        <f>SEGA2013!S212</f>
        <v>0</v>
      </c>
      <c r="N100" s="217">
        <f>SEGA2013!T212</f>
        <v>0</v>
      </c>
      <c r="O100" s="217">
        <f>SEGA2013!U212</f>
        <v>0</v>
      </c>
      <c r="P100" s="177">
        <f t="shared" si="39"/>
        <v>0</v>
      </c>
      <c r="Q100" s="176">
        <f>SEGA2013!Z212</f>
        <v>40</v>
      </c>
      <c r="R100" s="183">
        <f>SEGA2013!AA212</f>
        <v>40</v>
      </c>
      <c r="S100" s="183">
        <f>SEGA2013!AB212</f>
        <v>29</v>
      </c>
      <c r="T100" s="177">
        <f>SUM(Q100:S100)</f>
        <v>109</v>
      </c>
    </row>
    <row r="101" spans="1:20" x14ac:dyDescent="0.2">
      <c r="A101" s="178" t="s">
        <v>76</v>
      </c>
      <c r="B101" s="196" t="s">
        <v>9</v>
      </c>
      <c r="C101" s="199" t="str">
        <f>SEGA2013!B213</f>
        <v>QUINTARD</v>
      </c>
      <c r="D101" s="200" t="str">
        <f>SEGA2013!C213</f>
        <v>ALEXANDRE</v>
      </c>
      <c r="E101" s="203">
        <f>SEGA2013!F213</f>
        <v>44</v>
      </c>
      <c r="F101" s="49">
        <f>SEGA2013!G213</f>
        <v>35</v>
      </c>
      <c r="G101" s="49">
        <f>SEGA2013!H213</f>
        <v>38</v>
      </c>
      <c r="H101" s="179">
        <f>SUM(E101:G101)</f>
        <v>117</v>
      </c>
      <c r="I101" s="178">
        <f>SEGA2013!L213</f>
        <v>39</v>
      </c>
      <c r="J101" s="155">
        <f>SEGA2013!M213</f>
        <v>45</v>
      </c>
      <c r="K101" s="155">
        <f>SEGA2013!N213</f>
        <v>40</v>
      </c>
      <c r="L101" s="179">
        <f>SUM(I101:K101)</f>
        <v>124</v>
      </c>
      <c r="M101" s="203">
        <f>SEGA2013!S213</f>
        <v>0</v>
      </c>
      <c r="N101" s="49">
        <f>SEGA2013!T213</f>
        <v>0</v>
      </c>
      <c r="O101" s="49">
        <f>SEGA2013!U213</f>
        <v>0</v>
      </c>
      <c r="P101" s="179">
        <f t="shared" si="39"/>
        <v>0</v>
      </c>
      <c r="Q101" s="178">
        <f>SEGA2013!Z213</f>
        <v>49</v>
      </c>
      <c r="R101" s="155">
        <f>SEGA2013!AA213</f>
        <v>37</v>
      </c>
      <c r="S101" s="155">
        <f>SEGA2013!AB213</f>
        <v>43</v>
      </c>
      <c r="T101" s="179">
        <f>SUM(Q101:S101)</f>
        <v>129</v>
      </c>
    </row>
    <row r="102" spans="1:20" x14ac:dyDescent="0.2">
      <c r="A102" s="178" t="s">
        <v>76</v>
      </c>
      <c r="B102" s="196" t="s">
        <v>9</v>
      </c>
      <c r="C102" s="199" t="str">
        <f>SEGA2013!B214</f>
        <v>DAURES</v>
      </c>
      <c r="D102" s="200" t="str">
        <f>SEGA2013!C214</f>
        <v>NICOLAS</v>
      </c>
      <c r="E102" s="203">
        <f>SEGA2013!F214</f>
        <v>37</v>
      </c>
      <c r="F102" s="49">
        <f>SEGA2013!G214</f>
        <v>30</v>
      </c>
      <c r="G102" s="49">
        <f>SEGA2013!H214</f>
        <v>43</v>
      </c>
      <c r="H102" s="179">
        <f t="shared" ref="H102:H108" si="40">SUM(E102:G102)</f>
        <v>110</v>
      </c>
      <c r="I102" s="178">
        <f>SEGA2013!L214</f>
        <v>0</v>
      </c>
      <c r="J102" s="155">
        <f>SEGA2013!M214</f>
        <v>0</v>
      </c>
      <c r="K102" s="155">
        <f>SEGA2013!N214</f>
        <v>0</v>
      </c>
      <c r="L102" s="179">
        <f t="shared" ref="L102:L108" si="41">SUM(I102:K102)</f>
        <v>0</v>
      </c>
      <c r="M102" s="203">
        <f>SEGA2013!S214</f>
        <v>0</v>
      </c>
      <c r="N102" s="49">
        <f>SEGA2013!T214</f>
        <v>0</v>
      </c>
      <c r="O102" s="49">
        <f>SEGA2013!U214</f>
        <v>0</v>
      </c>
      <c r="P102" s="179">
        <f t="shared" ref="P102:P110" si="42">SUM(M102:O102)</f>
        <v>0</v>
      </c>
      <c r="Q102" s="178">
        <f>SEGA2013!Z214</f>
        <v>0</v>
      </c>
      <c r="R102" s="155">
        <f>SEGA2013!AA214</f>
        <v>0</v>
      </c>
      <c r="S102" s="155">
        <f>SEGA2013!AB214</f>
        <v>0</v>
      </c>
      <c r="T102" s="179">
        <f t="shared" ref="T102:T108" si="43">SUM(Q102:S102)</f>
        <v>0</v>
      </c>
    </row>
    <row r="103" spans="1:20" x14ac:dyDescent="0.2">
      <c r="A103" s="178" t="s">
        <v>76</v>
      </c>
      <c r="B103" s="196" t="s">
        <v>9</v>
      </c>
      <c r="C103" s="199" t="str">
        <f>SEGA2013!B215</f>
        <v>GLORIA</v>
      </c>
      <c r="D103" s="200" t="str">
        <f>SEGA2013!C215</f>
        <v>JEROME</v>
      </c>
      <c r="E103" s="203">
        <f>SEGA2013!F215</f>
        <v>38</v>
      </c>
      <c r="F103" s="49">
        <f>SEGA2013!G215</f>
        <v>40</v>
      </c>
      <c r="G103" s="49">
        <f>SEGA2013!H215</f>
        <v>38</v>
      </c>
      <c r="H103" s="179">
        <f t="shared" si="40"/>
        <v>116</v>
      </c>
      <c r="I103" s="178">
        <f>SEGA2013!L215</f>
        <v>35</v>
      </c>
      <c r="J103" s="155">
        <f>SEGA2013!M215</f>
        <v>24</v>
      </c>
      <c r="K103" s="155">
        <f>SEGA2013!N215</f>
        <v>39</v>
      </c>
      <c r="L103" s="179">
        <f t="shared" si="41"/>
        <v>98</v>
      </c>
      <c r="M103" s="203">
        <f>SEGA2013!S215</f>
        <v>0</v>
      </c>
      <c r="N103" s="49">
        <f>SEGA2013!T215</f>
        <v>0</v>
      </c>
      <c r="O103" s="49">
        <f>SEGA2013!U215</f>
        <v>0</v>
      </c>
      <c r="P103" s="179">
        <f t="shared" si="42"/>
        <v>0</v>
      </c>
      <c r="Q103" s="178">
        <f>SEGA2013!Z215</f>
        <v>0</v>
      </c>
      <c r="R103" s="155">
        <f>SEGA2013!AA215</f>
        <v>0</v>
      </c>
      <c r="S103" s="155">
        <f>SEGA2013!AB215</f>
        <v>0</v>
      </c>
      <c r="T103" s="179">
        <f t="shared" si="43"/>
        <v>0</v>
      </c>
    </row>
    <row r="104" spans="1:20" x14ac:dyDescent="0.2">
      <c r="A104" s="178" t="s">
        <v>76</v>
      </c>
      <c r="B104" s="196" t="s">
        <v>9</v>
      </c>
      <c r="C104" s="199" t="str">
        <f>SEGA2013!B216</f>
        <v>SOUYRIS</v>
      </c>
      <c r="D104" s="200" t="str">
        <f>SEGA2013!C216</f>
        <v>PASCAL</v>
      </c>
      <c r="E104" s="203">
        <f>SEGA2013!F216</f>
        <v>0</v>
      </c>
      <c r="F104" s="49">
        <f>SEGA2013!G216</f>
        <v>0</v>
      </c>
      <c r="G104" s="49">
        <f>SEGA2013!H216</f>
        <v>0</v>
      </c>
      <c r="H104" s="179">
        <f t="shared" si="40"/>
        <v>0</v>
      </c>
      <c r="I104" s="178">
        <f>SEGA2013!L216</f>
        <v>49</v>
      </c>
      <c r="J104" s="155">
        <f>SEGA2013!M216</f>
        <v>52</v>
      </c>
      <c r="K104" s="155">
        <f>SEGA2013!N216</f>
        <v>41</v>
      </c>
      <c r="L104" s="179">
        <f t="shared" si="41"/>
        <v>142</v>
      </c>
      <c r="M104" s="203">
        <f>SEGA2013!S216</f>
        <v>0</v>
      </c>
      <c r="N104" s="49">
        <f>SEGA2013!T216</f>
        <v>0</v>
      </c>
      <c r="O104" s="49">
        <f>SEGA2013!U216</f>
        <v>0</v>
      </c>
      <c r="P104" s="179">
        <f t="shared" si="42"/>
        <v>0</v>
      </c>
      <c r="Q104" s="178">
        <f>SEGA2013!Z216</f>
        <v>0</v>
      </c>
      <c r="R104" s="155">
        <f>SEGA2013!AA216</f>
        <v>0</v>
      </c>
      <c r="S104" s="155">
        <f>SEGA2013!AB216</f>
        <v>0</v>
      </c>
      <c r="T104" s="179">
        <f t="shared" si="43"/>
        <v>0</v>
      </c>
    </row>
    <row r="105" spans="1:20" x14ac:dyDescent="0.2">
      <c r="A105" s="178" t="s">
        <v>76</v>
      </c>
      <c r="B105" s="196" t="s">
        <v>9</v>
      </c>
      <c r="C105" s="199" t="str">
        <f>SEGA2013!B217</f>
        <v>LAPCHOUK</v>
      </c>
      <c r="D105" s="200" t="str">
        <f>SEGA2013!C217</f>
        <v>STEPHANE</v>
      </c>
      <c r="E105" s="203">
        <f>SEGA2013!F217</f>
        <v>40</v>
      </c>
      <c r="F105" s="49">
        <f>SEGA2013!G217</f>
        <v>24</v>
      </c>
      <c r="G105" s="49">
        <f>SEGA2013!H217</f>
        <v>43</v>
      </c>
      <c r="H105" s="179">
        <f t="shared" si="40"/>
        <v>107</v>
      </c>
      <c r="I105" s="178">
        <f>SEGA2013!L217</f>
        <v>0</v>
      </c>
      <c r="J105" s="155">
        <f>SEGA2013!M217</f>
        <v>0</v>
      </c>
      <c r="K105" s="155">
        <f>SEGA2013!N217</f>
        <v>0</v>
      </c>
      <c r="L105" s="179">
        <f t="shared" si="41"/>
        <v>0</v>
      </c>
      <c r="M105" s="203">
        <f>SEGA2013!S217</f>
        <v>0</v>
      </c>
      <c r="N105" s="49">
        <f>SEGA2013!T217</f>
        <v>0</v>
      </c>
      <c r="O105" s="49">
        <f>SEGA2013!U217</f>
        <v>0</v>
      </c>
      <c r="P105" s="179">
        <f t="shared" si="42"/>
        <v>0</v>
      </c>
      <c r="Q105" s="178">
        <f>SEGA2013!Z217</f>
        <v>32</v>
      </c>
      <c r="R105" s="155">
        <f>SEGA2013!AA217</f>
        <v>36</v>
      </c>
      <c r="S105" s="155">
        <f>SEGA2013!AB217</f>
        <v>35</v>
      </c>
      <c r="T105" s="179">
        <f t="shared" si="43"/>
        <v>103</v>
      </c>
    </row>
    <row r="106" spans="1:20" x14ac:dyDescent="0.2">
      <c r="A106" s="178" t="s">
        <v>76</v>
      </c>
      <c r="B106" s="196" t="s">
        <v>9</v>
      </c>
      <c r="C106" s="199" t="str">
        <f>SEGA2013!B218</f>
        <v>CRUSEL</v>
      </c>
      <c r="D106" s="200" t="str">
        <f>SEGA2013!C218</f>
        <v>NICOLAS</v>
      </c>
      <c r="E106" s="203">
        <f>SEGA2013!F218</f>
        <v>0</v>
      </c>
      <c r="F106" s="49">
        <f>SEGA2013!G218</f>
        <v>0</v>
      </c>
      <c r="G106" s="49">
        <f>SEGA2013!H218</f>
        <v>0</v>
      </c>
      <c r="H106" s="179">
        <f t="shared" si="40"/>
        <v>0</v>
      </c>
      <c r="I106" s="178">
        <f>SEGA2013!L218</f>
        <v>0</v>
      </c>
      <c r="J106" s="155">
        <f>SEGA2013!M218</f>
        <v>0</v>
      </c>
      <c r="K106" s="155">
        <f>SEGA2013!N218</f>
        <v>0</v>
      </c>
      <c r="L106" s="179">
        <f t="shared" si="41"/>
        <v>0</v>
      </c>
      <c r="M106" s="203">
        <f>SEGA2013!S218</f>
        <v>0</v>
      </c>
      <c r="N106" s="49">
        <f>SEGA2013!T218</f>
        <v>0</v>
      </c>
      <c r="O106" s="49">
        <f>SEGA2013!U218</f>
        <v>0</v>
      </c>
      <c r="P106" s="179">
        <f t="shared" si="42"/>
        <v>0</v>
      </c>
      <c r="Q106" s="178">
        <f>SEGA2013!Z218</f>
        <v>30</v>
      </c>
      <c r="R106" s="155">
        <f>SEGA2013!AA218</f>
        <v>28</v>
      </c>
      <c r="S106" s="155">
        <f>SEGA2013!AB218</f>
        <v>18</v>
      </c>
      <c r="T106" s="179">
        <f t="shared" si="43"/>
        <v>76</v>
      </c>
    </row>
    <row r="107" spans="1:20" x14ac:dyDescent="0.2">
      <c r="A107" s="178" t="s">
        <v>76</v>
      </c>
      <c r="B107" s="196" t="s">
        <v>9</v>
      </c>
      <c r="C107" s="199">
        <f>SEGA2013!B220</f>
        <v>0</v>
      </c>
      <c r="D107" s="200">
        <f>SEGA2013!C220</f>
        <v>0</v>
      </c>
      <c r="E107" s="203">
        <f>SEGA2013!F220</f>
        <v>0</v>
      </c>
      <c r="F107" s="49">
        <f>SEGA2013!G220</f>
        <v>0</v>
      </c>
      <c r="G107" s="49">
        <f>SEGA2013!H220</f>
        <v>0</v>
      </c>
      <c r="H107" s="179">
        <f t="shared" si="40"/>
        <v>0</v>
      </c>
      <c r="I107" s="178">
        <f>SEGA2013!L220</f>
        <v>0</v>
      </c>
      <c r="J107" s="155">
        <f>SEGA2013!M220</f>
        <v>0</v>
      </c>
      <c r="K107" s="155">
        <f>SEGA2013!N220</f>
        <v>0</v>
      </c>
      <c r="L107" s="179">
        <f t="shared" si="41"/>
        <v>0</v>
      </c>
      <c r="M107" s="203">
        <f>SEGA2013!S220</f>
        <v>0</v>
      </c>
      <c r="N107" s="49">
        <f>SEGA2013!T220</f>
        <v>0</v>
      </c>
      <c r="O107" s="49">
        <f>SEGA2013!U220</f>
        <v>0</v>
      </c>
      <c r="P107" s="179">
        <f t="shared" si="42"/>
        <v>0</v>
      </c>
      <c r="Q107" s="178">
        <f>SEGA2013!Z220</f>
        <v>0</v>
      </c>
      <c r="R107" s="155">
        <f>SEGA2013!AA220</f>
        <v>0</v>
      </c>
      <c r="S107" s="155">
        <f>SEGA2013!AB220</f>
        <v>0</v>
      </c>
      <c r="T107" s="179">
        <f t="shared" si="43"/>
        <v>0</v>
      </c>
    </row>
    <row r="108" spans="1:20" ht="13.5" thickBot="1" x14ac:dyDescent="0.25">
      <c r="A108" s="180" t="s">
        <v>76</v>
      </c>
      <c r="B108" s="197" t="s">
        <v>9</v>
      </c>
      <c r="C108" s="201">
        <f>SEGA2013!B221</f>
        <v>0</v>
      </c>
      <c r="D108" s="202">
        <f>SEGA2013!C221</f>
        <v>0</v>
      </c>
      <c r="E108" s="218">
        <f>SEGA2013!F221</f>
        <v>0</v>
      </c>
      <c r="F108" s="219">
        <f>SEGA2013!G221</f>
        <v>0</v>
      </c>
      <c r="G108" s="219">
        <f>SEGA2013!H221</f>
        <v>0</v>
      </c>
      <c r="H108" s="182">
        <f t="shared" si="40"/>
        <v>0</v>
      </c>
      <c r="I108" s="180">
        <f>SEGA2013!L221</f>
        <v>0</v>
      </c>
      <c r="J108" s="181">
        <f>SEGA2013!M221</f>
        <v>0</v>
      </c>
      <c r="K108" s="181">
        <f>SEGA2013!N221</f>
        <v>0</v>
      </c>
      <c r="L108" s="182">
        <f t="shared" si="41"/>
        <v>0</v>
      </c>
      <c r="M108" s="218">
        <f>SEGA2013!S221</f>
        <v>0</v>
      </c>
      <c r="N108" s="219">
        <f>SEGA2013!T221</f>
        <v>0</v>
      </c>
      <c r="O108" s="219">
        <f>SEGA2013!U221</f>
        <v>0</v>
      </c>
      <c r="P108" s="182">
        <f t="shared" si="42"/>
        <v>0</v>
      </c>
      <c r="Q108" s="180">
        <f>SEGA2013!Z221</f>
        <v>0</v>
      </c>
      <c r="R108" s="181">
        <f>SEGA2013!AA221</f>
        <v>0</v>
      </c>
      <c r="S108" s="181">
        <f>SEGA2013!AB221</f>
        <v>0</v>
      </c>
      <c r="T108" s="182">
        <f t="shared" si="43"/>
        <v>0</v>
      </c>
    </row>
    <row r="109" spans="1:20" x14ac:dyDescent="0.2">
      <c r="A109" s="176"/>
      <c r="B109" s="213"/>
      <c r="C109" s="214" t="str">
        <f>SEGA2013!B232</f>
        <v>AYRINHAC</v>
      </c>
      <c r="D109" s="215" t="str">
        <f>SEGA2013!C232</f>
        <v>FLORIAN</v>
      </c>
      <c r="E109" s="216">
        <f>SEGA2013!F232</f>
        <v>51</v>
      </c>
      <c r="F109" s="217">
        <f>SEGA2013!G232</f>
        <v>51</v>
      </c>
      <c r="G109" s="217">
        <f>SEGA2013!H232</f>
        <v>47</v>
      </c>
      <c r="H109" s="177">
        <f>SUM(E109:G109)</f>
        <v>149</v>
      </c>
      <c r="I109" s="176">
        <f>SEGA2013!L232</f>
        <v>0</v>
      </c>
      <c r="J109" s="183">
        <f>SEGA2013!M232</f>
        <v>0</v>
      </c>
      <c r="K109" s="183">
        <f>SEGA2013!N232</f>
        <v>0</v>
      </c>
      <c r="L109" s="177">
        <f>SUM(I109:K109)</f>
        <v>0</v>
      </c>
      <c r="M109" s="216">
        <f>SEGA2013!S232</f>
        <v>0</v>
      </c>
      <c r="N109" s="217">
        <f>SEGA2013!T232</f>
        <v>0</v>
      </c>
      <c r="O109" s="217">
        <f>SEGA2013!U232</f>
        <v>0</v>
      </c>
      <c r="P109" s="177">
        <f t="shared" si="42"/>
        <v>0</v>
      </c>
      <c r="Q109" s="176">
        <f>SEGA2013!Z232</f>
        <v>0</v>
      </c>
      <c r="R109" s="183">
        <f>SEGA2013!AA232</f>
        <v>0</v>
      </c>
      <c r="S109" s="183">
        <f>SEGA2013!AB232</f>
        <v>0</v>
      </c>
      <c r="T109" s="177">
        <f>SUM(Q109:S109)</f>
        <v>0</v>
      </c>
    </row>
    <row r="110" spans="1:20" x14ac:dyDescent="0.2">
      <c r="A110" s="178"/>
      <c r="B110" s="196"/>
      <c r="C110" s="199" t="str">
        <f>SEGA2013!B233</f>
        <v>MAUREL</v>
      </c>
      <c r="D110" s="200" t="str">
        <f>SEGA2013!C233</f>
        <v>OLIVIER</v>
      </c>
      <c r="E110" s="203">
        <f>SEGA2013!F233</f>
        <v>35</v>
      </c>
      <c r="F110" s="49">
        <f>SEGA2013!G233</f>
        <v>33</v>
      </c>
      <c r="G110" s="49">
        <f>SEGA2013!H233</f>
        <v>46</v>
      </c>
      <c r="H110" s="179">
        <f>SUM(E110:G110)</f>
        <v>114</v>
      </c>
      <c r="I110" s="178">
        <f>SEGA2013!L233</f>
        <v>0</v>
      </c>
      <c r="J110" s="155">
        <f>SEGA2013!M233</f>
        <v>0</v>
      </c>
      <c r="K110" s="155">
        <f>SEGA2013!N233</f>
        <v>0</v>
      </c>
      <c r="L110" s="179">
        <f>SUM(I110:K110)</f>
        <v>0</v>
      </c>
      <c r="M110" s="203">
        <f>SEGA2013!S233</f>
        <v>0</v>
      </c>
      <c r="N110" s="49">
        <f>SEGA2013!T233</f>
        <v>0</v>
      </c>
      <c r="O110" s="49">
        <f>SEGA2013!U233</f>
        <v>0</v>
      </c>
      <c r="P110" s="179">
        <f t="shared" si="42"/>
        <v>0</v>
      </c>
      <c r="Q110" s="178">
        <f>SEGA2013!Z233</f>
        <v>0</v>
      </c>
      <c r="R110" s="155">
        <f>SEGA2013!AA233</f>
        <v>0</v>
      </c>
      <c r="S110" s="155">
        <f>SEGA2013!AB233</f>
        <v>0</v>
      </c>
      <c r="T110" s="179">
        <f>SUM(Q110:S110)</f>
        <v>0</v>
      </c>
    </row>
    <row r="111" spans="1:20" x14ac:dyDescent="0.2">
      <c r="A111" s="178"/>
      <c r="B111" s="196"/>
      <c r="C111" s="199" t="str">
        <f>SEGA2013!B234</f>
        <v>GUIBERT</v>
      </c>
      <c r="D111" s="200" t="str">
        <f>SEGA2013!C234</f>
        <v>LAURENT</v>
      </c>
      <c r="E111" s="203">
        <f>SEGA2013!F234</f>
        <v>46</v>
      </c>
      <c r="F111" s="49">
        <f>SEGA2013!G234</f>
        <v>44</v>
      </c>
      <c r="G111" s="49">
        <f>SEGA2013!H234</f>
        <v>49</v>
      </c>
      <c r="H111" s="179">
        <f t="shared" ref="H111:H117" si="44">SUM(E111:G111)</f>
        <v>139</v>
      </c>
      <c r="I111" s="178">
        <f>SEGA2013!L234</f>
        <v>0</v>
      </c>
      <c r="J111" s="155">
        <f>SEGA2013!M234</f>
        <v>0</v>
      </c>
      <c r="K111" s="155">
        <f>SEGA2013!N234</f>
        <v>0</v>
      </c>
      <c r="L111" s="179">
        <f t="shared" ref="L111:L117" si="45">SUM(I111:K111)</f>
        <v>0</v>
      </c>
      <c r="M111" s="203">
        <f>SEGA2013!S234</f>
        <v>0</v>
      </c>
      <c r="N111" s="49">
        <f>SEGA2013!T234</f>
        <v>0</v>
      </c>
      <c r="O111" s="49">
        <f>SEGA2013!U234</f>
        <v>0</v>
      </c>
      <c r="P111" s="179">
        <f t="shared" ref="P111:P117" si="46">SUM(M111:O111)</f>
        <v>0</v>
      </c>
      <c r="Q111" s="178">
        <f>SEGA2013!Z234</f>
        <v>0</v>
      </c>
      <c r="R111" s="155">
        <f>SEGA2013!AA234</f>
        <v>0</v>
      </c>
      <c r="S111" s="155">
        <f>SEGA2013!AB234</f>
        <v>0</v>
      </c>
      <c r="T111" s="179">
        <f t="shared" ref="T111:T117" si="47">SUM(Q111:S111)</f>
        <v>0</v>
      </c>
    </row>
    <row r="112" spans="1:20" x14ac:dyDescent="0.2">
      <c r="A112" s="178"/>
      <c r="B112" s="196"/>
      <c r="C112" s="199" t="str">
        <f>SEGA2013!B235</f>
        <v>FRAYSSE</v>
      </c>
      <c r="D112" s="200" t="str">
        <f>SEGA2013!C235</f>
        <v>THIERRY</v>
      </c>
      <c r="E112" s="203">
        <f>SEGA2013!F235</f>
        <v>40</v>
      </c>
      <c r="F112" s="49">
        <f>SEGA2013!G235</f>
        <v>44</v>
      </c>
      <c r="G112" s="49">
        <f>SEGA2013!H235</f>
        <v>56</v>
      </c>
      <c r="H112" s="179">
        <f t="shared" si="44"/>
        <v>140</v>
      </c>
      <c r="I112" s="178">
        <f>SEGA2013!L235</f>
        <v>37</v>
      </c>
      <c r="J112" s="155">
        <f>SEGA2013!M235</f>
        <v>43</v>
      </c>
      <c r="K112" s="155">
        <f>SEGA2013!N235</f>
        <v>45</v>
      </c>
      <c r="L112" s="179">
        <f t="shared" si="45"/>
        <v>125</v>
      </c>
      <c r="M112" s="203">
        <f>SEGA2013!S235</f>
        <v>39</v>
      </c>
      <c r="N112" s="49">
        <f>SEGA2013!T235</f>
        <v>40</v>
      </c>
      <c r="O112" s="49">
        <f>SEGA2013!U235</f>
        <v>44</v>
      </c>
      <c r="P112" s="179">
        <f t="shared" si="46"/>
        <v>123</v>
      </c>
      <c r="Q112" s="178">
        <f>SEGA2013!Z235</f>
        <v>43</v>
      </c>
      <c r="R112" s="155">
        <f>SEGA2013!AA235</f>
        <v>43</v>
      </c>
      <c r="S112" s="155">
        <f>SEGA2013!AB235</f>
        <v>40</v>
      </c>
      <c r="T112" s="179">
        <f t="shared" si="47"/>
        <v>126</v>
      </c>
    </row>
    <row r="113" spans="1:20" x14ac:dyDescent="0.2">
      <c r="A113" s="178"/>
      <c r="B113" s="196"/>
      <c r="C113" s="199" t="str">
        <f>SEGA2013!B236</f>
        <v>HILLION</v>
      </c>
      <c r="D113" s="200" t="str">
        <f>SEGA2013!C236</f>
        <v>SANDRINE</v>
      </c>
      <c r="E113" s="203">
        <f>SEGA2013!F236</f>
        <v>0</v>
      </c>
      <c r="F113" s="49">
        <f>SEGA2013!G236</f>
        <v>0</v>
      </c>
      <c r="G113" s="49">
        <f>SEGA2013!H236</f>
        <v>0</v>
      </c>
      <c r="H113" s="179">
        <f t="shared" si="44"/>
        <v>0</v>
      </c>
      <c r="I113" s="178">
        <f>SEGA2013!L236</f>
        <v>42</v>
      </c>
      <c r="J113" s="155">
        <f>SEGA2013!M236</f>
        <v>31</v>
      </c>
      <c r="K113" s="155">
        <f>SEGA2013!N236</f>
        <v>42</v>
      </c>
      <c r="L113" s="179">
        <f t="shared" si="45"/>
        <v>115</v>
      </c>
      <c r="M113" s="203">
        <f>SEGA2013!S236</f>
        <v>0</v>
      </c>
      <c r="N113" s="49">
        <f>SEGA2013!T236</f>
        <v>0</v>
      </c>
      <c r="O113" s="49">
        <f>SEGA2013!U236</f>
        <v>0</v>
      </c>
      <c r="P113" s="179">
        <f t="shared" si="46"/>
        <v>0</v>
      </c>
      <c r="Q113" s="178">
        <f>SEGA2013!Z236</f>
        <v>44</v>
      </c>
      <c r="R113" s="155">
        <f>SEGA2013!AA236</f>
        <v>45</v>
      </c>
      <c r="S113" s="155">
        <f>SEGA2013!AB236</f>
        <v>40</v>
      </c>
      <c r="T113" s="179">
        <f t="shared" si="47"/>
        <v>129</v>
      </c>
    </row>
    <row r="114" spans="1:20" x14ac:dyDescent="0.2">
      <c r="A114" s="178"/>
      <c r="B114" s="196"/>
      <c r="C114" s="199" t="str">
        <f>SEGA2013!B237</f>
        <v>BOUSQUET</v>
      </c>
      <c r="D114" s="200" t="str">
        <f>SEGA2013!C237</f>
        <v>DIDIER</v>
      </c>
      <c r="E114" s="203">
        <f>SEGA2013!F237</f>
        <v>0</v>
      </c>
      <c r="F114" s="49">
        <f>SEGA2013!G237</f>
        <v>0</v>
      </c>
      <c r="G114" s="49">
        <f>SEGA2013!H237</f>
        <v>0</v>
      </c>
      <c r="H114" s="179">
        <f t="shared" si="44"/>
        <v>0</v>
      </c>
      <c r="I114" s="178">
        <f>SEGA2013!L237</f>
        <v>54</v>
      </c>
      <c r="J114" s="155">
        <f>SEGA2013!M237</f>
        <v>47</v>
      </c>
      <c r="K114" s="155">
        <f>SEGA2013!N237</f>
        <v>43</v>
      </c>
      <c r="L114" s="179">
        <f t="shared" si="45"/>
        <v>144</v>
      </c>
      <c r="M114" s="203">
        <f>SEGA2013!S237</f>
        <v>0</v>
      </c>
      <c r="N114" s="49">
        <f>SEGA2013!T237</f>
        <v>0</v>
      </c>
      <c r="O114" s="49">
        <f>SEGA2013!U237</f>
        <v>0</v>
      </c>
      <c r="P114" s="179">
        <f t="shared" si="46"/>
        <v>0</v>
      </c>
      <c r="Q114" s="178">
        <f>SEGA2013!Z237</f>
        <v>0</v>
      </c>
      <c r="R114" s="155">
        <f>SEGA2013!AA237</f>
        <v>0</v>
      </c>
      <c r="S114" s="155">
        <f>SEGA2013!AB237</f>
        <v>0</v>
      </c>
      <c r="T114" s="179">
        <f t="shared" si="47"/>
        <v>0</v>
      </c>
    </row>
    <row r="115" spans="1:20" x14ac:dyDescent="0.2">
      <c r="A115" s="178"/>
      <c r="B115" s="196"/>
      <c r="C115" s="199" t="str">
        <f>SEGA2013!B238</f>
        <v>DELTORT</v>
      </c>
      <c r="D115" s="200" t="str">
        <f>SEGA2013!C238</f>
        <v>REGIS</v>
      </c>
      <c r="E115" s="203">
        <f>SEGA2013!F238</f>
        <v>0</v>
      </c>
      <c r="F115" s="49">
        <f>SEGA2013!G238</f>
        <v>0</v>
      </c>
      <c r="G115" s="49">
        <f>SEGA2013!H238</f>
        <v>0</v>
      </c>
      <c r="H115" s="179">
        <f t="shared" si="44"/>
        <v>0</v>
      </c>
      <c r="I115" s="178">
        <f>SEGA2013!L238</f>
        <v>43</v>
      </c>
      <c r="J115" s="155">
        <f>SEGA2013!M238</f>
        <v>49</v>
      </c>
      <c r="K115" s="155">
        <f>SEGA2013!N238</f>
        <v>45</v>
      </c>
      <c r="L115" s="179">
        <f t="shared" si="45"/>
        <v>137</v>
      </c>
      <c r="M115" s="203">
        <f>SEGA2013!S238</f>
        <v>47</v>
      </c>
      <c r="N115" s="49">
        <f>SEGA2013!T238</f>
        <v>48</v>
      </c>
      <c r="O115" s="49">
        <f>SEGA2013!U238</f>
        <v>46</v>
      </c>
      <c r="P115" s="179">
        <f t="shared" si="46"/>
        <v>141</v>
      </c>
      <c r="Q115" s="178">
        <f>SEGA2013!Z238</f>
        <v>42</v>
      </c>
      <c r="R115" s="155">
        <f>SEGA2013!AA238</f>
        <v>53</v>
      </c>
      <c r="S115" s="155">
        <f>SEGA2013!AB238</f>
        <v>42</v>
      </c>
      <c r="T115" s="179">
        <f t="shared" si="47"/>
        <v>137</v>
      </c>
    </row>
    <row r="116" spans="1:20" x14ac:dyDescent="0.2">
      <c r="A116" s="178"/>
      <c r="B116" s="196"/>
      <c r="C116" s="199" t="str">
        <f>SEGA2013!B239</f>
        <v>COLINET</v>
      </c>
      <c r="D116" s="200" t="str">
        <f>SEGA2013!C239</f>
        <v>ERIC</v>
      </c>
      <c r="E116" s="203">
        <f>SEGA2013!F239</f>
        <v>0</v>
      </c>
      <c r="F116" s="49">
        <f>SEGA2013!G239</f>
        <v>0</v>
      </c>
      <c r="G116" s="49">
        <f>SEGA2013!H239</f>
        <v>0</v>
      </c>
      <c r="H116" s="179">
        <f t="shared" si="44"/>
        <v>0</v>
      </c>
      <c r="I116" s="178">
        <f>SEGA2013!L239</f>
        <v>0</v>
      </c>
      <c r="J116" s="155">
        <f>SEGA2013!M239</f>
        <v>0</v>
      </c>
      <c r="K116" s="155">
        <f>SEGA2013!N239</f>
        <v>0</v>
      </c>
      <c r="L116" s="179">
        <f t="shared" si="45"/>
        <v>0</v>
      </c>
      <c r="M116" s="203">
        <f>SEGA2013!S239</f>
        <v>40</v>
      </c>
      <c r="N116" s="49">
        <f>SEGA2013!T239</f>
        <v>43</v>
      </c>
      <c r="O116" s="49">
        <f>SEGA2013!U239</f>
        <v>44</v>
      </c>
      <c r="P116" s="179">
        <f t="shared" si="46"/>
        <v>127</v>
      </c>
      <c r="Q116" s="178">
        <f>SEGA2013!Z239</f>
        <v>0</v>
      </c>
      <c r="R116" s="155">
        <f>SEGA2013!AA239</f>
        <v>0</v>
      </c>
      <c r="S116" s="155">
        <f>SEGA2013!AB239</f>
        <v>0</v>
      </c>
      <c r="T116" s="179">
        <f t="shared" si="47"/>
        <v>0</v>
      </c>
    </row>
    <row r="117" spans="1:20" ht="13.5" thickBot="1" x14ac:dyDescent="0.25">
      <c r="A117" s="180"/>
      <c r="B117" s="197"/>
      <c r="C117" s="201">
        <f>SEGA2013!B243</f>
        <v>0</v>
      </c>
      <c r="D117" s="202">
        <f>SEGA2013!C243</f>
        <v>0</v>
      </c>
      <c r="E117" s="218">
        <f>SEGA2013!F243</f>
        <v>0</v>
      </c>
      <c r="F117" s="219">
        <f>SEGA2013!G243</f>
        <v>0</v>
      </c>
      <c r="G117" s="219">
        <f>SEGA2013!H243</f>
        <v>0</v>
      </c>
      <c r="H117" s="182">
        <f t="shared" si="44"/>
        <v>0</v>
      </c>
      <c r="I117" s="180">
        <f>SEGA2013!L243</f>
        <v>0</v>
      </c>
      <c r="J117" s="181">
        <f>SEGA2013!M243</f>
        <v>0</v>
      </c>
      <c r="K117" s="181">
        <f>SEGA2013!N243</f>
        <v>0</v>
      </c>
      <c r="L117" s="182">
        <f t="shared" si="45"/>
        <v>0</v>
      </c>
      <c r="M117" s="218">
        <f>SEGA2013!S243</f>
        <v>0</v>
      </c>
      <c r="N117" s="219">
        <f>SEGA2013!T243</f>
        <v>0</v>
      </c>
      <c r="O117" s="219">
        <f>SEGA2013!U243</f>
        <v>0</v>
      </c>
      <c r="P117" s="182">
        <f t="shared" si="46"/>
        <v>0</v>
      </c>
      <c r="Q117" s="180">
        <f>SEGA2013!Z243</f>
        <v>0</v>
      </c>
      <c r="R117" s="181">
        <f>SEGA2013!AA243</f>
        <v>0</v>
      </c>
      <c r="S117" s="181">
        <f>SEGA2013!AB243</f>
        <v>0</v>
      </c>
      <c r="T117" s="182">
        <f t="shared" si="47"/>
        <v>0</v>
      </c>
    </row>
  </sheetData>
  <phoneticPr fontId="13" type="noConversion"/>
  <pageMargins left="0.68" right="0.52" top="0.48" bottom="0.59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SEGA2013</vt:lpstr>
      <vt:lpstr>CTS</vt:lpstr>
      <vt:lpstr>Base_de_donnees</vt:lpstr>
      <vt:lpstr>Criteres</vt:lpstr>
      <vt:lpstr>Extraire</vt:lpstr>
      <vt:lpstr>CTS!Zone_d_impression</vt:lpstr>
      <vt:lpstr>SEGA2013!Zone_d_impression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ANETO</dc:creator>
  <cp:lastModifiedBy>TARROUX Jean-Luc</cp:lastModifiedBy>
  <cp:lastPrinted>2013-03-27T18:48:40Z</cp:lastPrinted>
  <dcterms:created xsi:type="dcterms:W3CDTF">2006-05-25T07:39:45Z</dcterms:created>
  <dcterms:modified xsi:type="dcterms:W3CDTF">2014-10-13T13:58:29Z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-2029475238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roland.miquel@orange.com</vt:lpwstr>
  </property>
  <property fmtid="{D5CDD505-2E9C-101B-9397-08002B2CF9AE}" pid="6" name="_AuthorEmailDisplayName">
    <vt:lpwstr>MIQUEL Roland UI MP</vt:lpwstr>
  </property>
  <property fmtid="{D5CDD505-2E9C-101B-9397-08002B2CF9AE}" pid="7" name="_PreviousAdHocReviewCycleID">
    <vt:i4>1869267124</vt:i4>
  </property>
  <property fmtid="{D5CDD505-2E9C-101B-9397-08002B2CF9AE}" pid="8" name="_ReviewingToolsShownOnce">
    <vt:lpwstr/>
  </property>
</Properties>
</file>